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omdugazg-my.sharepoint.com/personal/admin_duga-zagreb_hr/Documents/Financije/2024/Planiranje/2024/"/>
    </mc:Choice>
  </mc:AlternateContent>
  <xr:revisionPtr revIDLastSave="45" documentId="8_{D03BA7EA-260C-4CFA-A166-B349F80B47E6}" xr6:coauthVersionLast="47" xr6:coauthVersionMax="47" xr10:uidLastSave="{3ADE9322-2777-42C6-BBA3-2BEB021F9DE0}"/>
  <bookViews>
    <workbookView xWindow="-108" yWindow="-108" windowWidth="23256" windowHeight="1257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7" l="1"/>
  <c r="F38" i="7" s="1"/>
  <c r="F37" i="7" s="1"/>
  <c r="F22" i="7"/>
  <c r="F20" i="7"/>
  <c r="F17" i="7"/>
  <c r="F16" i="7" s="1"/>
  <c r="F9" i="7"/>
  <c r="F8" i="7" s="1"/>
  <c r="C31" i="8"/>
  <c r="C15" i="8"/>
  <c r="C10" i="8" s="1"/>
  <c r="I42" i="7"/>
  <c r="H42" i="7"/>
  <c r="H41" i="7" s="1"/>
  <c r="G42" i="7"/>
  <c r="F42" i="7"/>
  <c r="F41" i="7" s="1"/>
  <c r="I41" i="7"/>
  <c r="G41" i="7"/>
  <c r="E41" i="7"/>
  <c r="E43" i="7"/>
  <c r="E42" i="7" s="1"/>
  <c r="E9" i="7"/>
  <c r="F31" i="7"/>
  <c r="E31" i="7"/>
  <c r="E20" i="7"/>
  <c r="E22" i="7"/>
  <c r="E25" i="7"/>
  <c r="F25" i="7"/>
  <c r="I25" i="7"/>
  <c r="H25" i="7"/>
  <c r="G25" i="7"/>
  <c r="E17" i="7"/>
  <c r="E16" i="7" s="1"/>
  <c r="E39" i="7"/>
  <c r="E38" i="7" s="1"/>
  <c r="E37" i="7" s="1"/>
  <c r="B31" i="8"/>
  <c r="B15" i="8"/>
  <c r="B12" i="8"/>
  <c r="D29" i="3"/>
  <c r="D27" i="3"/>
  <c r="D26" i="3"/>
  <c r="D25" i="3"/>
  <c r="D24" i="3"/>
  <c r="I9" i="7"/>
  <c r="H9" i="7"/>
  <c r="F14" i="7"/>
  <c r="E14" i="7"/>
  <c r="I14" i="7"/>
  <c r="H14" i="7"/>
  <c r="I31" i="7"/>
  <c r="H31" i="7"/>
  <c r="F35" i="7"/>
  <c r="E35" i="7"/>
  <c r="I35" i="7"/>
  <c r="H35" i="7"/>
  <c r="G35" i="7"/>
  <c r="G31" i="7"/>
  <c r="F28" i="7"/>
  <c r="E28" i="7"/>
  <c r="I28" i="7"/>
  <c r="H28" i="7"/>
  <c r="G28" i="7"/>
  <c r="G20" i="7"/>
  <c r="I22" i="7"/>
  <c r="I19" i="7" s="1"/>
  <c r="H22" i="7"/>
  <c r="H19" i="7" s="1"/>
  <c r="I17" i="7"/>
  <c r="I16" i="7" s="1"/>
  <c r="H17" i="7"/>
  <c r="H16" i="7" s="1"/>
  <c r="G22" i="7"/>
  <c r="G17" i="7"/>
  <c r="G16" i="7" s="1"/>
  <c r="I39" i="7"/>
  <c r="I38" i="7" s="1"/>
  <c r="I37" i="7" s="1"/>
  <c r="H39" i="7"/>
  <c r="H38" i="7" s="1"/>
  <c r="H37" i="7" s="1"/>
  <c r="G39" i="7"/>
  <c r="G38" i="7" s="1"/>
  <c r="G37" i="7" s="1"/>
  <c r="G9" i="7"/>
  <c r="G14" i="7"/>
  <c r="F30" i="7" l="1"/>
  <c r="F19" i="7"/>
  <c r="E19" i="7"/>
  <c r="E30" i="7"/>
  <c r="E24" i="7"/>
  <c r="E8" i="7"/>
  <c r="F24" i="7"/>
  <c r="F7" i="7" s="1"/>
  <c r="F6" i="7" s="1"/>
  <c r="G30" i="7"/>
  <c r="H30" i="7"/>
  <c r="G24" i="7"/>
  <c r="G8" i="7"/>
  <c r="H8" i="7"/>
  <c r="H24" i="7"/>
  <c r="I30" i="7"/>
  <c r="I8" i="7"/>
  <c r="G19" i="7"/>
  <c r="D23" i="3"/>
  <c r="I24" i="7"/>
  <c r="H10" i="6"/>
  <c r="G10" i="6"/>
  <c r="F10" i="6"/>
  <c r="E10" i="6"/>
  <c r="H8" i="6"/>
  <c r="G8" i="6"/>
  <c r="F8" i="6"/>
  <c r="E8" i="6"/>
  <c r="D10" i="6"/>
  <c r="D8" i="6"/>
  <c r="C12" i="5"/>
  <c r="C11" i="5" s="1"/>
  <c r="C10" i="5" s="1"/>
  <c r="B12" i="5"/>
  <c r="B11" i="5" s="1"/>
  <c r="B10" i="5" s="1"/>
  <c r="F12" i="5"/>
  <c r="F11" i="5"/>
  <c r="F10" i="5"/>
  <c r="E12" i="5"/>
  <c r="E11" i="5"/>
  <c r="E10" i="5" s="1"/>
  <c r="D10" i="5"/>
  <c r="D11" i="5"/>
  <c r="D12" i="5"/>
  <c r="F35" i="8"/>
  <c r="E35" i="8"/>
  <c r="D35" i="8"/>
  <c r="C35" i="8"/>
  <c r="B35" i="8"/>
  <c r="F31" i="8"/>
  <c r="E31" i="8"/>
  <c r="D31" i="8"/>
  <c r="F29" i="8"/>
  <c r="E29" i="8"/>
  <c r="D29" i="8"/>
  <c r="C29" i="8"/>
  <c r="B29" i="8"/>
  <c r="F27" i="8"/>
  <c r="E27" i="8"/>
  <c r="D27" i="8"/>
  <c r="C27" i="8"/>
  <c r="B27" i="8"/>
  <c r="B26" i="8" s="1"/>
  <c r="C13" i="8"/>
  <c r="B13" i="8"/>
  <c r="F13" i="8"/>
  <c r="E13" i="8"/>
  <c r="F19" i="8"/>
  <c r="E19" i="8"/>
  <c r="C19" i="8"/>
  <c r="B19" i="8"/>
  <c r="F15" i="8"/>
  <c r="E15" i="8"/>
  <c r="E10" i="8" s="1"/>
  <c r="C11" i="8"/>
  <c r="B11" i="8"/>
  <c r="B10" i="8" s="1"/>
  <c r="F11" i="8"/>
  <c r="F10" i="8" s="1"/>
  <c r="E11" i="8"/>
  <c r="D19" i="8"/>
  <c r="D15" i="8"/>
  <c r="D13" i="8"/>
  <c r="D11" i="8"/>
  <c r="C26" i="8" l="1"/>
  <c r="E7" i="7"/>
  <c r="E6" i="7" s="1"/>
  <c r="H7" i="7"/>
  <c r="H6" i="7" s="1"/>
  <c r="I7" i="7"/>
  <c r="I6" i="7" s="1"/>
  <c r="G7" i="7"/>
  <c r="G6" i="7" s="1"/>
  <c r="D10" i="8"/>
  <c r="E26" i="8"/>
  <c r="D26" i="8"/>
  <c r="F26" i="8"/>
  <c r="E23" i="3"/>
  <c r="E28" i="3"/>
  <c r="D28" i="3"/>
  <c r="H28" i="3"/>
  <c r="G28" i="3"/>
  <c r="F28" i="3"/>
  <c r="F22" i="3"/>
  <c r="H23" i="3"/>
  <c r="G23" i="3"/>
  <c r="F23" i="3"/>
  <c r="D11" i="3"/>
  <c r="D10" i="3" s="1"/>
  <c r="E11" i="3"/>
  <c r="E10" i="3" s="1"/>
  <c r="H11" i="3"/>
  <c r="H10" i="3" s="1"/>
  <c r="G11" i="3"/>
  <c r="G10" i="3" s="1"/>
  <c r="F11" i="3"/>
  <c r="F10" i="3" s="1"/>
  <c r="G22" i="3" l="1"/>
  <c r="D22" i="3"/>
  <c r="E22" i="3"/>
  <c r="H22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14" i="10" l="1"/>
  <c r="F14" i="10"/>
  <c r="F22" i="10" s="1"/>
  <c r="F28" i="10" s="1"/>
  <c r="F29" i="10" s="1"/>
  <c r="I14" i="10"/>
  <c r="I22" i="10" s="1"/>
  <c r="I28" i="10" s="1"/>
  <c r="I29" i="10" s="1"/>
  <c r="H14" i="10"/>
  <c r="J14" i="10"/>
  <c r="J22" i="10" s="1"/>
  <c r="J28" i="10" s="1"/>
  <c r="J29" i="10" s="1"/>
  <c r="H22" i="10"/>
  <c r="H28" i="10" s="1"/>
  <c r="H29" i="10" s="1"/>
  <c r="G22" i="10"/>
  <c r="G28" i="10" s="1"/>
  <c r="G29" i="10" s="1"/>
</calcChain>
</file>

<file path=xl/sharedStrings.xml><?xml version="1.0" encoding="utf-8"?>
<sst xmlns="http://schemas.openxmlformats.org/spreadsheetml/2006/main" count="221" uniqueCount="102">
  <si>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</si>
  <si>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</si>
  <si>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</si>
  <si>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</si>
  <si>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</si>
  <si>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</si>
  <si>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</si>
  <si>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</si>
  <si>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</si>
  <si>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</si>
  <si>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</si>
  <si>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</si>
  <si>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</si>
  <si>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</si>
  <si>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</si>
  <si>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</si>
  <si>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</si>
  <si>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</si>
  <si>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</si>
  <si>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</si>
  <si>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</si>
  <si>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</si>
  <si>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</si>
  <si>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</si>
  <si>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</si>
  <si>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</si>
  <si>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</si>
  <si>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</si>
  <si>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</si>
  <si>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</si>
  <si>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</si>
  <si>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</si>
  <si>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</si>
  <si>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</si>
  <si>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</si>
  <si>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</si>
  <si>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</si>
  <si>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</si>
  <si>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</si>
  <si>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</si>
  <si>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</si>
  <si>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</si>
  <si>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</si>
  <si>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</si>
  <si>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</si>
  <si>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</si>
  <si>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</si>
  <si>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</si>
  <si>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</si>
  <si>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</si>
  <si>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</si>
  <si>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</si>
  <si>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</si>
  <si>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</si>
  <si>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</si>
  <si>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</si>
  <si>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</si>
  <si>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</si>
  <si>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</si>
  <si>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</si>
  <si>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</si>
  <si>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</si>
  <si>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</si>
  <si>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</si>
  <si>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</si>
  <si>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</si>
  <si>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</si>
  <si>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</si>
  <si>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</si>
  <si>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</si>
  <si>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</si>
  <si>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 i prihodi od donacija</t>
  </si>
  <si>
    <t>Financijski rashodi</t>
  </si>
  <si>
    <t xml:space="preserve">   54 Pomoći od međunarodnih organizacija</t>
  </si>
  <si>
    <t>6 Donacije</t>
  </si>
  <si>
    <t xml:space="preserve">   61  Donacije</t>
  </si>
  <si>
    <t>10 Socijalna zaštita</t>
  </si>
  <si>
    <t>104 Obitelj i djeca</t>
  </si>
  <si>
    <t>1040 Obitelj i djeca</t>
  </si>
  <si>
    <t>PROGRAM 6121</t>
  </si>
  <si>
    <t>JAVNA UPRAVA I ADMINISTRACIJA</t>
  </si>
  <si>
    <t>Aktivnost A612101</t>
  </si>
  <si>
    <t>REDOVNA DJELATNOST PRORAČUNSKIH KORISNIKA</t>
  </si>
  <si>
    <t>Izvor financiranja 11</t>
  </si>
  <si>
    <t>Opći prihodi i priimici</t>
  </si>
  <si>
    <t>Izvor financiranja 43</t>
  </si>
  <si>
    <t xml:space="preserve">Prihodi za posebne namjene </t>
  </si>
  <si>
    <t>Izvor financiranja 52</t>
  </si>
  <si>
    <t>Pomoći iz drugih proračuna</t>
  </si>
  <si>
    <t>Izvor financiranja 54</t>
  </si>
  <si>
    <t>Pomoći od međunarodnih organizacija</t>
  </si>
  <si>
    <t>Izvor financiranja 61</t>
  </si>
  <si>
    <t>Doonacije</t>
  </si>
  <si>
    <t>Aktivnost A612103</t>
  </si>
  <si>
    <t>SAVJETOVALIŠTE ZA ŽRTVE NASILJA U OBITELJI</t>
  </si>
  <si>
    <t>Finacijski rashodi</t>
  </si>
  <si>
    <t>Nagrade građanima i kućanstvima na temelju osiguranja i druge naknade</t>
  </si>
  <si>
    <t xml:space="preserve">   56 Pomoći temeljem prijenosa EU sredstava</t>
  </si>
  <si>
    <t>Izvor financiranja 56</t>
  </si>
  <si>
    <t>Pomoći temeljem prijenosa EU sredstava</t>
  </si>
  <si>
    <t>Aktivnost T612103</t>
  </si>
  <si>
    <t>CENTAR ZA INTEGRACIJU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</si>
</sst>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20" fillId="0" borderId="3" xfId="0" applyFont="1" applyBorder="1" applyAlignment="1">
      <alignment wrapText="1"/>
    </xf>
    <xf numFmtId="3" fontId="0" fillId="0" borderId="3" xfId="0" applyNumberFormat="1" applyBorder="1"/>
    <xf numFmtId="0" fontId="1" fillId="0" borderId="0" xfId="0" applyFont="1"/>
    <xf numFmtId="3" fontId="6" fillId="0" borderId="4" xfId="0" applyNumberFormat="1" applyFont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/>
    </xf>
    <xf numFmtId="0" fontId="21" fillId="2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0" xfId="0" applyNumberFormat="1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23" workbookViewId="0">
      <selection activeCell="G42" sqref="G42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84" t="s">
        <v>18</v>
      </c>
      <c r="B3" s="84"/>
      <c r="C3" s="84"/>
      <c r="D3" s="84"/>
      <c r="E3" s="84"/>
      <c r="F3" s="84"/>
      <c r="G3" s="84"/>
      <c r="H3" s="84"/>
      <c r="I3" s="85"/>
      <c r="J3" s="85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84" t="s">
        <v>22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3" t="s">
        <v>34</v>
      </c>
    </row>
    <row r="7" spans="1:10" ht="26.4" x14ac:dyDescent="0.3">
      <c r="A7" s="26"/>
      <c r="B7" s="27"/>
      <c r="C7" s="27"/>
      <c r="D7" s="28"/>
      <c r="E7" s="29"/>
      <c r="F7" s="3" t="s">
        <v>35</v>
      </c>
      <c r="G7" s="3" t="s">
        <v>33</v>
      </c>
      <c r="H7" s="3" t="s">
        <v>43</v>
      </c>
      <c r="I7" s="3" t="s">
        <v>44</v>
      </c>
      <c r="J7" s="3" t="s">
        <v>45</v>
      </c>
    </row>
    <row r="8" spans="1:10" x14ac:dyDescent="0.3">
      <c r="A8" s="87" t="s">
        <v>0</v>
      </c>
      <c r="B8" s="88"/>
      <c r="C8" s="88"/>
      <c r="D8" s="88"/>
      <c r="E8" s="89"/>
      <c r="F8" s="75">
        <f>F9+F10</f>
        <v>704009.69</v>
      </c>
      <c r="G8" s="30">
        <f t="shared" ref="G8:J8" si="0">G9+G10</f>
        <v>749400</v>
      </c>
      <c r="H8" s="30">
        <f t="shared" si="0"/>
        <v>937400</v>
      </c>
      <c r="I8" s="30">
        <f t="shared" si="0"/>
        <v>1020500</v>
      </c>
      <c r="J8" s="30">
        <f t="shared" si="0"/>
        <v>1120000</v>
      </c>
    </row>
    <row r="9" spans="1:10" x14ac:dyDescent="0.3">
      <c r="A9" s="90" t="s">
        <v>37</v>
      </c>
      <c r="B9" s="91"/>
      <c r="C9" s="91"/>
      <c r="D9" s="91"/>
      <c r="E9" s="83"/>
      <c r="F9" s="76">
        <v>704009.69</v>
      </c>
      <c r="G9" s="31">
        <v>749400</v>
      </c>
      <c r="H9" s="31">
        <v>937400</v>
      </c>
      <c r="I9" s="31">
        <v>1020500</v>
      </c>
      <c r="J9" s="31">
        <v>1120000</v>
      </c>
    </row>
    <row r="10" spans="1:10" x14ac:dyDescent="0.3">
      <c r="A10" s="82" t="s">
        <v>38</v>
      </c>
      <c r="B10" s="83"/>
      <c r="C10" s="83"/>
      <c r="D10" s="83"/>
      <c r="E10" s="83"/>
      <c r="F10" s="76">
        <v>0</v>
      </c>
      <c r="G10" s="31">
        <v>0</v>
      </c>
      <c r="H10" s="31">
        <v>0</v>
      </c>
      <c r="I10" s="31">
        <v>0</v>
      </c>
      <c r="J10" s="31">
        <v>0</v>
      </c>
    </row>
    <row r="11" spans="1:10" x14ac:dyDescent="0.3">
      <c r="A11" s="34" t="s">
        <v>1</v>
      </c>
      <c r="B11" s="41"/>
      <c r="C11" s="41"/>
      <c r="D11" s="41"/>
      <c r="E11" s="41"/>
      <c r="F11" s="75">
        <f>F12+F13</f>
        <v>690096.75</v>
      </c>
      <c r="G11" s="30">
        <f t="shared" ref="G11:J11" si="1">G12+G13</f>
        <v>747624.22</v>
      </c>
      <c r="H11" s="30">
        <f t="shared" si="1"/>
        <v>937400</v>
      </c>
      <c r="I11" s="30">
        <f t="shared" si="1"/>
        <v>1020500</v>
      </c>
      <c r="J11" s="30">
        <f t="shared" si="1"/>
        <v>1120000</v>
      </c>
    </row>
    <row r="12" spans="1:10" x14ac:dyDescent="0.3">
      <c r="A12" s="92" t="s">
        <v>39</v>
      </c>
      <c r="B12" s="91"/>
      <c r="C12" s="91"/>
      <c r="D12" s="91"/>
      <c r="E12" s="91"/>
      <c r="F12" s="76">
        <v>687230.95</v>
      </c>
      <c r="G12" s="31">
        <v>743424.22</v>
      </c>
      <c r="H12" s="31">
        <v>937400</v>
      </c>
      <c r="I12" s="31">
        <v>1020500</v>
      </c>
      <c r="J12" s="42">
        <v>1120000</v>
      </c>
    </row>
    <row r="13" spans="1:10" x14ac:dyDescent="0.3">
      <c r="A13" s="82" t="s">
        <v>40</v>
      </c>
      <c r="B13" s="83"/>
      <c r="C13" s="83"/>
      <c r="D13" s="83"/>
      <c r="E13" s="83"/>
      <c r="F13" s="76">
        <v>2865.8</v>
      </c>
      <c r="G13" s="31">
        <v>4200</v>
      </c>
      <c r="H13" s="31">
        <v>0</v>
      </c>
      <c r="I13" s="31">
        <v>0</v>
      </c>
      <c r="J13" s="42">
        <v>0</v>
      </c>
    </row>
    <row r="14" spans="1:10" x14ac:dyDescent="0.3">
      <c r="A14" s="93" t="s">
        <v>62</v>
      </c>
      <c r="B14" s="88"/>
      <c r="C14" s="88"/>
      <c r="D14" s="88"/>
      <c r="E14" s="88"/>
      <c r="F14" s="75">
        <f>F8-F11</f>
        <v>13912.939999999944</v>
      </c>
      <c r="G14" s="30">
        <f t="shared" ref="G14:J14" si="2">G8-G11</f>
        <v>1775.7800000000279</v>
      </c>
      <c r="H14" s="30">
        <f t="shared" si="2"/>
        <v>0</v>
      </c>
      <c r="I14" s="30">
        <f t="shared" si="2"/>
        <v>0</v>
      </c>
      <c r="J14" s="30">
        <f t="shared" si="2"/>
        <v>0</v>
      </c>
    </row>
    <row r="15" spans="1:10" ht="17.399999999999999" x14ac:dyDescent="0.3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84" t="s">
        <v>23</v>
      </c>
      <c r="B16" s="86"/>
      <c r="C16" s="86"/>
      <c r="D16" s="86"/>
      <c r="E16" s="86"/>
      <c r="F16" s="86"/>
      <c r="G16" s="86"/>
      <c r="H16" s="86"/>
      <c r="I16" s="86"/>
      <c r="J16" s="86"/>
    </row>
    <row r="17" spans="1:10" ht="17.399999999999999" x14ac:dyDescent="0.3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6"/>
      <c r="B18" s="27"/>
      <c r="C18" s="27"/>
      <c r="D18" s="28"/>
      <c r="E18" s="29"/>
      <c r="F18" s="3" t="s">
        <v>35</v>
      </c>
      <c r="G18" s="3" t="s">
        <v>33</v>
      </c>
      <c r="H18" s="3" t="s">
        <v>43</v>
      </c>
      <c r="I18" s="3" t="s">
        <v>44</v>
      </c>
      <c r="J18" s="3" t="s">
        <v>45</v>
      </c>
    </row>
    <row r="19" spans="1:10" x14ac:dyDescent="0.3">
      <c r="A19" s="82" t="s">
        <v>41</v>
      </c>
      <c r="B19" s="83"/>
      <c r="C19" s="83"/>
      <c r="D19" s="83"/>
      <c r="E19" s="83"/>
      <c r="F19" s="31">
        <v>0</v>
      </c>
      <c r="G19" s="31">
        <v>0</v>
      </c>
      <c r="H19" s="31">
        <v>0</v>
      </c>
      <c r="I19" s="31">
        <v>0</v>
      </c>
      <c r="J19" s="42">
        <v>0</v>
      </c>
    </row>
    <row r="20" spans="1:10" x14ac:dyDescent="0.3">
      <c r="A20" s="82" t="s">
        <v>42</v>
      </c>
      <c r="B20" s="83"/>
      <c r="C20" s="83"/>
      <c r="D20" s="83"/>
      <c r="E20" s="83"/>
      <c r="F20" s="31">
        <v>0</v>
      </c>
      <c r="G20" s="31">
        <v>0</v>
      </c>
      <c r="H20" s="31">
        <v>0</v>
      </c>
      <c r="I20" s="31">
        <v>0</v>
      </c>
      <c r="J20" s="42">
        <v>0</v>
      </c>
    </row>
    <row r="21" spans="1:10" x14ac:dyDescent="0.3">
      <c r="A21" s="93" t="s">
        <v>2</v>
      </c>
      <c r="B21" s="88"/>
      <c r="C21" s="88"/>
      <c r="D21" s="88"/>
      <c r="E21" s="88"/>
      <c r="F21" s="30">
        <f>F19-F20</f>
        <v>0</v>
      </c>
      <c r="G21" s="30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3">
      <c r="A22" s="93" t="s">
        <v>63</v>
      </c>
      <c r="B22" s="88"/>
      <c r="C22" s="88"/>
      <c r="D22" s="88"/>
      <c r="E22" s="88"/>
      <c r="F22" s="30">
        <f>F14+F21</f>
        <v>13912.939999999944</v>
      </c>
      <c r="G22" s="30">
        <f t="shared" ref="G22:J22" si="4">G14+G21</f>
        <v>1775.7800000000279</v>
      </c>
      <c r="H22" s="30">
        <f t="shared" si="4"/>
        <v>0</v>
      </c>
      <c r="I22" s="30">
        <f t="shared" si="4"/>
        <v>0</v>
      </c>
      <c r="J22" s="30">
        <f t="shared" si="4"/>
        <v>0</v>
      </c>
    </row>
    <row r="23" spans="1:10" ht="17.399999999999999" x14ac:dyDescent="0.3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84" t="s">
        <v>64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0" ht="15.6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6.4" x14ac:dyDescent="0.3">
      <c r="A26" s="26"/>
      <c r="B26" s="27"/>
      <c r="C26" s="27"/>
      <c r="D26" s="28"/>
      <c r="E26" s="29"/>
      <c r="F26" s="3" t="s">
        <v>35</v>
      </c>
      <c r="G26" s="3" t="s">
        <v>33</v>
      </c>
      <c r="H26" s="3" t="s">
        <v>43</v>
      </c>
      <c r="I26" s="3" t="s">
        <v>44</v>
      </c>
      <c r="J26" s="3" t="s">
        <v>45</v>
      </c>
    </row>
    <row r="27" spans="1:10" ht="15" customHeight="1" x14ac:dyDescent="0.3">
      <c r="A27" s="96" t="s">
        <v>65</v>
      </c>
      <c r="B27" s="97"/>
      <c r="C27" s="97"/>
      <c r="D27" s="97"/>
      <c r="E27" s="98"/>
      <c r="F27" s="77">
        <v>-15688.72</v>
      </c>
      <c r="G27" s="77">
        <v>-1775.78</v>
      </c>
      <c r="H27" s="43">
        <v>0</v>
      </c>
      <c r="I27" s="43">
        <v>0</v>
      </c>
      <c r="J27" s="44">
        <v>0</v>
      </c>
    </row>
    <row r="28" spans="1:10" ht="15" customHeight="1" x14ac:dyDescent="0.3">
      <c r="A28" s="93" t="s">
        <v>66</v>
      </c>
      <c r="B28" s="88"/>
      <c r="C28" s="88"/>
      <c r="D28" s="88"/>
      <c r="E28" s="88"/>
      <c r="F28" s="78">
        <f>F22+F27</f>
        <v>-1775.7800000000552</v>
      </c>
      <c r="G28" s="78">
        <f t="shared" ref="G28:J28" si="5">G22+G27</f>
        <v>2.7966962079517543E-11</v>
      </c>
      <c r="H28" s="45">
        <f t="shared" si="5"/>
        <v>0</v>
      </c>
      <c r="I28" s="45">
        <f t="shared" si="5"/>
        <v>0</v>
      </c>
      <c r="J28" s="46">
        <f t="shared" si="5"/>
        <v>0</v>
      </c>
    </row>
    <row r="29" spans="1:10" ht="45" customHeight="1" x14ac:dyDescent="0.3">
      <c r="A29" s="87" t="s">
        <v>67</v>
      </c>
      <c r="B29" s="99"/>
      <c r="C29" s="99"/>
      <c r="D29" s="99"/>
      <c r="E29" s="100"/>
      <c r="F29" s="78">
        <f>F14+F21+F27-F28</f>
        <v>0</v>
      </c>
      <c r="G29" s="45">
        <f t="shared" ref="G29:J29" si="6">G14+G21+G27-G28</f>
        <v>0</v>
      </c>
      <c r="H29" s="45">
        <f t="shared" si="6"/>
        <v>0</v>
      </c>
      <c r="I29" s="45">
        <f t="shared" si="6"/>
        <v>0</v>
      </c>
      <c r="J29" s="46">
        <f t="shared" si="6"/>
        <v>0</v>
      </c>
    </row>
    <row r="30" spans="1:10" ht="15.6" x14ac:dyDescent="0.3">
      <c r="A30" s="47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5.6" x14ac:dyDescent="0.3">
      <c r="A31" s="101" t="s">
        <v>61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7.399999999999999" x14ac:dyDescent="0.3">
      <c r="A32" s="49"/>
      <c r="B32" s="50"/>
      <c r="C32" s="50"/>
      <c r="D32" s="50"/>
      <c r="E32" s="50"/>
      <c r="F32" s="50"/>
      <c r="G32" s="50"/>
      <c r="H32" s="51"/>
      <c r="I32" s="51"/>
      <c r="J32" s="51"/>
    </row>
    <row r="33" spans="1:10" ht="26.4" x14ac:dyDescent="0.3">
      <c r="A33" s="52"/>
      <c r="B33" s="53"/>
      <c r="C33" s="53"/>
      <c r="D33" s="54"/>
      <c r="E33" s="55"/>
      <c r="F33" s="56" t="s">
        <v>35</v>
      </c>
      <c r="G33" s="56" t="s">
        <v>33</v>
      </c>
      <c r="H33" s="56" t="s">
        <v>43</v>
      </c>
      <c r="I33" s="56" t="s">
        <v>44</v>
      </c>
      <c r="J33" s="56" t="s">
        <v>45</v>
      </c>
    </row>
    <row r="34" spans="1:10" x14ac:dyDescent="0.3">
      <c r="A34" s="96" t="s">
        <v>65</v>
      </c>
      <c r="B34" s="97"/>
      <c r="C34" s="97"/>
      <c r="D34" s="97"/>
      <c r="E34" s="98"/>
      <c r="F34" s="43">
        <v>0</v>
      </c>
      <c r="G34" s="43">
        <f>F37</f>
        <v>0</v>
      </c>
      <c r="H34" s="43">
        <f>G37</f>
        <v>0</v>
      </c>
      <c r="I34" s="43">
        <f>H37</f>
        <v>0</v>
      </c>
      <c r="J34" s="44">
        <f>I37</f>
        <v>0</v>
      </c>
    </row>
    <row r="35" spans="1:10" ht="28.5" customHeight="1" x14ac:dyDescent="0.3">
      <c r="A35" s="96" t="s">
        <v>68</v>
      </c>
      <c r="B35" s="97"/>
      <c r="C35" s="97"/>
      <c r="D35" s="97"/>
      <c r="E35" s="98"/>
      <c r="F35" s="43">
        <v>0</v>
      </c>
      <c r="G35" s="43">
        <v>0</v>
      </c>
      <c r="H35" s="43">
        <v>0</v>
      </c>
      <c r="I35" s="43">
        <v>0</v>
      </c>
      <c r="J35" s="44">
        <v>0</v>
      </c>
    </row>
    <row r="36" spans="1:10" x14ac:dyDescent="0.3">
      <c r="A36" s="96" t="s">
        <v>69</v>
      </c>
      <c r="B36" s="102"/>
      <c r="C36" s="102"/>
      <c r="D36" s="102"/>
      <c r="E36" s="103"/>
      <c r="F36" s="43">
        <v>0</v>
      </c>
      <c r="G36" s="43">
        <v>0</v>
      </c>
      <c r="H36" s="43">
        <v>0</v>
      </c>
      <c r="I36" s="43">
        <v>0</v>
      </c>
      <c r="J36" s="44">
        <v>0</v>
      </c>
    </row>
    <row r="37" spans="1:10" ht="15" customHeight="1" x14ac:dyDescent="0.3">
      <c r="A37" s="93" t="s">
        <v>66</v>
      </c>
      <c r="B37" s="88"/>
      <c r="C37" s="88"/>
      <c r="D37" s="88"/>
      <c r="E37" s="88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7">
        <f t="shared" si="7"/>
        <v>0</v>
      </c>
    </row>
    <row r="38" spans="1:10" ht="17.25" customHeight="1" x14ac:dyDescent="0.3"/>
    <row r="39" spans="1:10" x14ac:dyDescent="0.3">
      <c r="A39" s="94" t="s">
        <v>36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opLeftCell="A18" workbookViewId="0">
      <selection activeCell="E30" sqref="E3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84" t="s">
        <v>29</v>
      </c>
      <c r="B1" s="84"/>
      <c r="C1" s="84"/>
      <c r="D1" s="84"/>
      <c r="E1" s="84"/>
      <c r="F1" s="84"/>
      <c r="G1" s="84"/>
      <c r="H1" s="8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84" t="s">
        <v>18</v>
      </c>
      <c r="B3" s="84"/>
      <c r="C3" s="84"/>
      <c r="D3" s="84"/>
      <c r="E3" s="84"/>
      <c r="F3" s="84"/>
      <c r="G3" s="84"/>
      <c r="H3" s="8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84" t="s">
        <v>4</v>
      </c>
      <c r="B5" s="84"/>
      <c r="C5" s="84"/>
      <c r="D5" s="84"/>
      <c r="E5" s="84"/>
      <c r="F5" s="84"/>
      <c r="G5" s="84"/>
      <c r="H5" s="8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84" t="s">
        <v>46</v>
      </c>
      <c r="B7" s="84"/>
      <c r="C7" s="84"/>
      <c r="D7" s="84"/>
      <c r="E7" s="84"/>
      <c r="F7" s="84"/>
      <c r="G7" s="84"/>
      <c r="H7" s="84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18" t="s">
        <v>5</v>
      </c>
      <c r="B9" s="17" t="s">
        <v>6</v>
      </c>
      <c r="C9" s="17" t="s">
        <v>3</v>
      </c>
      <c r="D9" s="17" t="s">
        <v>32</v>
      </c>
      <c r="E9" s="18" t="s">
        <v>33</v>
      </c>
      <c r="F9" s="18" t="s">
        <v>30</v>
      </c>
      <c r="G9" s="18" t="s">
        <v>24</v>
      </c>
      <c r="H9" s="18" t="s">
        <v>31</v>
      </c>
    </row>
    <row r="10" spans="1:8" x14ac:dyDescent="0.3">
      <c r="A10" s="36"/>
      <c r="B10" s="37"/>
      <c r="C10" s="35" t="s">
        <v>0</v>
      </c>
      <c r="D10" s="70">
        <f t="shared" ref="D10:E10" si="0">+D11+D16</f>
        <v>704009.69</v>
      </c>
      <c r="E10" s="60">
        <f t="shared" si="0"/>
        <v>749400</v>
      </c>
      <c r="F10" s="60">
        <f>+F11+F16</f>
        <v>937400</v>
      </c>
      <c r="G10" s="60">
        <f t="shared" ref="G10:H10" si="1">+G11+G16</f>
        <v>1020500</v>
      </c>
      <c r="H10" s="60">
        <f t="shared" si="1"/>
        <v>1120000</v>
      </c>
    </row>
    <row r="11" spans="1:8" ht="15.75" customHeight="1" x14ac:dyDescent="0.3">
      <c r="A11" s="11">
        <v>6</v>
      </c>
      <c r="B11" s="11"/>
      <c r="C11" s="11" t="s">
        <v>7</v>
      </c>
      <c r="D11" s="71">
        <f>+D12+D13+D14+D15</f>
        <v>704009.69</v>
      </c>
      <c r="E11" s="59">
        <f>+E12+E13+E14+E15</f>
        <v>749400</v>
      </c>
      <c r="F11" s="59">
        <f>+F12+F13+F14+F15</f>
        <v>937400</v>
      </c>
      <c r="G11" s="59">
        <f>+G12+G13+G14+G15</f>
        <v>1020500</v>
      </c>
      <c r="H11" s="59">
        <f>+H12+H13+H14+H15</f>
        <v>1120000</v>
      </c>
    </row>
    <row r="12" spans="1:8" ht="40.200000000000003" customHeight="1" x14ac:dyDescent="0.3">
      <c r="A12" s="11"/>
      <c r="B12" s="15">
        <v>63</v>
      </c>
      <c r="C12" s="15" t="s">
        <v>25</v>
      </c>
      <c r="D12" s="72">
        <v>29240.85</v>
      </c>
      <c r="E12" s="9">
        <v>21000</v>
      </c>
      <c r="F12" s="9">
        <v>27200</v>
      </c>
      <c r="G12" s="9">
        <v>20500</v>
      </c>
      <c r="H12" s="9">
        <v>20000</v>
      </c>
    </row>
    <row r="13" spans="1:8" ht="51.6" customHeight="1" x14ac:dyDescent="0.3">
      <c r="A13" s="11"/>
      <c r="B13" s="15">
        <v>65</v>
      </c>
      <c r="C13" s="15" t="s">
        <v>70</v>
      </c>
      <c r="D13" s="72">
        <v>2297.7600000000002</v>
      </c>
      <c r="E13" s="9">
        <v>0</v>
      </c>
      <c r="F13" s="9">
        <v>0</v>
      </c>
      <c r="G13" s="9">
        <v>0</v>
      </c>
      <c r="H13" s="9">
        <v>0</v>
      </c>
    </row>
    <row r="14" spans="1:8" ht="40.200000000000003" customHeight="1" x14ac:dyDescent="0.3">
      <c r="A14" s="11"/>
      <c r="B14" s="15">
        <v>66</v>
      </c>
      <c r="C14" s="15" t="s">
        <v>71</v>
      </c>
      <c r="D14" s="72">
        <v>22297.200000000001</v>
      </c>
      <c r="E14" s="9">
        <v>26900</v>
      </c>
      <c r="F14" s="9">
        <v>10200</v>
      </c>
      <c r="G14" s="9">
        <v>0</v>
      </c>
      <c r="H14" s="9">
        <v>0</v>
      </c>
    </row>
    <row r="15" spans="1:8" ht="40.799999999999997" customHeight="1" x14ac:dyDescent="0.3">
      <c r="A15" s="11"/>
      <c r="B15" s="15">
        <v>67</v>
      </c>
      <c r="C15" s="15" t="s">
        <v>26</v>
      </c>
      <c r="D15" s="72">
        <v>650173.88</v>
      </c>
      <c r="E15" s="9">
        <v>701500</v>
      </c>
      <c r="F15" s="9">
        <v>900000</v>
      </c>
      <c r="G15" s="9">
        <v>1000000</v>
      </c>
      <c r="H15" s="9">
        <v>1100000</v>
      </c>
    </row>
    <row r="16" spans="1:8" ht="26.4" x14ac:dyDescent="0.3">
      <c r="A16" s="14">
        <v>7</v>
      </c>
      <c r="B16" s="14"/>
      <c r="C16" s="22" t="s">
        <v>8</v>
      </c>
      <c r="D16" s="73">
        <v>0</v>
      </c>
      <c r="E16" s="59">
        <v>0</v>
      </c>
      <c r="F16" s="59">
        <v>0</v>
      </c>
      <c r="G16" s="59">
        <v>0</v>
      </c>
      <c r="H16" s="59">
        <v>0</v>
      </c>
    </row>
    <row r="19" spans="1:8" ht="15.6" x14ac:dyDescent="0.3">
      <c r="A19" s="84" t="s">
        <v>47</v>
      </c>
      <c r="B19" s="104"/>
      <c r="C19" s="104"/>
      <c r="D19" s="104"/>
      <c r="E19" s="104"/>
      <c r="F19" s="104"/>
      <c r="G19" s="104"/>
      <c r="H19" s="104"/>
    </row>
    <row r="20" spans="1:8" ht="17.399999999999999" x14ac:dyDescent="0.3">
      <c r="A20" s="4"/>
      <c r="B20" s="4"/>
      <c r="C20" s="4"/>
      <c r="D20" s="4"/>
      <c r="E20" s="4"/>
      <c r="F20" s="4"/>
      <c r="G20" s="5"/>
      <c r="H20" s="5"/>
    </row>
    <row r="21" spans="1:8" ht="26.4" x14ac:dyDescent="0.3">
      <c r="A21" s="18" t="s">
        <v>5</v>
      </c>
      <c r="B21" s="17" t="s">
        <v>6</v>
      </c>
      <c r="C21" s="17" t="s">
        <v>9</v>
      </c>
      <c r="D21" s="17" t="s">
        <v>32</v>
      </c>
      <c r="E21" s="18" t="s">
        <v>33</v>
      </c>
      <c r="F21" s="18" t="s">
        <v>30</v>
      </c>
      <c r="G21" s="18" t="s">
        <v>24</v>
      </c>
      <c r="H21" s="18" t="s">
        <v>31</v>
      </c>
    </row>
    <row r="22" spans="1:8" x14ac:dyDescent="0.3">
      <c r="A22" s="36"/>
      <c r="B22" s="37"/>
      <c r="C22" s="35" t="s">
        <v>1</v>
      </c>
      <c r="D22" s="70">
        <f t="shared" ref="D22:E22" si="2">+D23+D28</f>
        <v>690096.75227287808</v>
      </c>
      <c r="E22" s="60">
        <f t="shared" si="2"/>
        <v>747624</v>
      </c>
      <c r="F22" s="60">
        <f>+F23+F28</f>
        <v>937400</v>
      </c>
      <c r="G22" s="60">
        <f t="shared" ref="G22:H22" si="3">+G23+G28</f>
        <v>1020500</v>
      </c>
      <c r="H22" s="60">
        <f t="shared" si="3"/>
        <v>1120000</v>
      </c>
    </row>
    <row r="23" spans="1:8" ht="15.75" customHeight="1" x14ac:dyDescent="0.3">
      <c r="A23" s="11">
        <v>3</v>
      </c>
      <c r="B23" s="11"/>
      <c r="C23" s="11" t="s">
        <v>10</v>
      </c>
      <c r="D23" s="71">
        <f>+D24+D25+D26+D27</f>
        <v>687230.95095892227</v>
      </c>
      <c r="E23" s="59">
        <f t="shared" ref="E23" si="4">+E24+E25+E26</f>
        <v>743424</v>
      </c>
      <c r="F23" s="59">
        <f>+F24+F25+F26</f>
        <v>924200</v>
      </c>
      <c r="G23" s="59">
        <f t="shared" ref="G23:H23" si="5">+G24+G25+G26</f>
        <v>1007300</v>
      </c>
      <c r="H23" s="59">
        <f t="shared" si="5"/>
        <v>1071800</v>
      </c>
    </row>
    <row r="24" spans="1:8" ht="15.75" customHeight="1" x14ac:dyDescent="0.3">
      <c r="A24" s="11"/>
      <c r="B24" s="15">
        <v>31</v>
      </c>
      <c r="C24" s="15" t="s">
        <v>11</v>
      </c>
      <c r="D24" s="72">
        <f>2999719.15/7.5345</f>
        <v>398131.15004313487</v>
      </c>
      <c r="E24" s="9">
        <v>449800</v>
      </c>
      <c r="F24" s="9">
        <v>575700</v>
      </c>
      <c r="G24" s="9">
        <v>626700</v>
      </c>
      <c r="H24" s="9">
        <v>684900</v>
      </c>
    </row>
    <row r="25" spans="1:8" x14ac:dyDescent="0.3">
      <c r="A25" s="12"/>
      <c r="B25" s="12">
        <v>32</v>
      </c>
      <c r="C25" s="12" t="s">
        <v>21</v>
      </c>
      <c r="D25" s="72">
        <f>2172825.41/7.5345</f>
        <v>288383.49060986133</v>
      </c>
      <c r="E25" s="9">
        <v>293124</v>
      </c>
      <c r="F25" s="9">
        <v>348000</v>
      </c>
      <c r="G25" s="9">
        <v>380100</v>
      </c>
      <c r="H25" s="9">
        <v>386400</v>
      </c>
    </row>
    <row r="26" spans="1:8" x14ac:dyDescent="0.3">
      <c r="A26" s="12"/>
      <c r="B26" s="12">
        <v>34</v>
      </c>
      <c r="C26" s="12" t="s">
        <v>72</v>
      </c>
      <c r="D26" s="72">
        <f>4397.04/7.5345</f>
        <v>583.58749751144728</v>
      </c>
      <c r="E26" s="9">
        <v>500</v>
      </c>
      <c r="F26" s="9">
        <v>500</v>
      </c>
      <c r="G26" s="9">
        <v>500</v>
      </c>
      <c r="H26" s="9">
        <v>500</v>
      </c>
    </row>
    <row r="27" spans="1:8" ht="39.6" x14ac:dyDescent="0.3">
      <c r="A27" s="12"/>
      <c r="B27" s="12">
        <v>37</v>
      </c>
      <c r="C27" s="74" t="s">
        <v>96</v>
      </c>
      <c r="D27" s="72">
        <f>1000/7.5345</f>
        <v>132.72280841462606</v>
      </c>
      <c r="E27" s="9">
        <v>0</v>
      </c>
      <c r="F27" s="9">
        <v>0</v>
      </c>
      <c r="G27" s="9">
        <v>0</v>
      </c>
      <c r="H27" s="9">
        <v>0</v>
      </c>
    </row>
    <row r="28" spans="1:8" ht="26.4" x14ac:dyDescent="0.3">
      <c r="A28" s="14">
        <v>4</v>
      </c>
      <c r="B28" s="14"/>
      <c r="C28" s="22" t="s">
        <v>12</v>
      </c>
      <c r="D28" s="71">
        <f t="shared" ref="D28:E28" si="6">+D29</f>
        <v>2865.8013139558034</v>
      </c>
      <c r="E28" s="59">
        <f t="shared" si="6"/>
        <v>4200</v>
      </c>
      <c r="F28" s="59">
        <f>+F29</f>
        <v>13200</v>
      </c>
      <c r="G28" s="59">
        <f t="shared" ref="G28:H28" si="7">+G29</f>
        <v>13200</v>
      </c>
      <c r="H28" s="59">
        <f t="shared" si="7"/>
        <v>48200</v>
      </c>
    </row>
    <row r="29" spans="1:8" ht="39.6" x14ac:dyDescent="0.3">
      <c r="A29" s="15"/>
      <c r="B29" s="15">
        <v>42</v>
      </c>
      <c r="C29" s="23" t="s">
        <v>27</v>
      </c>
      <c r="D29" s="72">
        <f>21592.38/7.5345</f>
        <v>2865.8013139558034</v>
      </c>
      <c r="E29" s="9">
        <v>4200</v>
      </c>
      <c r="F29" s="9">
        <v>13200</v>
      </c>
      <c r="G29" s="9">
        <v>13200</v>
      </c>
      <c r="H29" s="10">
        <v>48200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zoomScale="120" zoomScaleNormal="120" workbookViewId="0">
      <selection sqref="A1:F1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84" t="s">
        <v>29</v>
      </c>
      <c r="B1" s="84"/>
      <c r="C1" s="84"/>
      <c r="D1" s="84"/>
      <c r="E1" s="84"/>
      <c r="F1" s="8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84" t="s">
        <v>18</v>
      </c>
      <c r="B3" s="84"/>
      <c r="C3" s="84"/>
      <c r="D3" s="84"/>
      <c r="E3" s="84"/>
      <c r="F3" s="84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84" t="s">
        <v>4</v>
      </c>
      <c r="B5" s="84"/>
      <c r="C5" s="84"/>
      <c r="D5" s="84"/>
      <c r="E5" s="84"/>
      <c r="F5" s="84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84" t="s">
        <v>48</v>
      </c>
      <c r="B7" s="84"/>
      <c r="C7" s="84"/>
      <c r="D7" s="84"/>
      <c r="E7" s="84"/>
      <c r="F7" s="8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50</v>
      </c>
      <c r="B9" s="17" t="s">
        <v>32</v>
      </c>
      <c r="C9" s="18" t="s">
        <v>33</v>
      </c>
      <c r="D9" s="18" t="s">
        <v>30</v>
      </c>
      <c r="E9" s="18" t="s">
        <v>24</v>
      </c>
      <c r="F9" s="18" t="s">
        <v>31</v>
      </c>
    </row>
    <row r="10" spans="1:6" s="66" customFormat="1" x14ac:dyDescent="0.3">
      <c r="A10" s="38" t="s">
        <v>0</v>
      </c>
      <c r="B10" s="70">
        <f>+B11+B15+B19+B13</f>
        <v>704009.69</v>
      </c>
      <c r="C10" s="60">
        <f>+C11+C15+C19</f>
        <v>749400</v>
      </c>
      <c r="D10" s="60">
        <f>+D11+D15+D19</f>
        <v>937400</v>
      </c>
      <c r="E10" s="60">
        <f t="shared" ref="E10:F10" si="0">+E11+E15+E19</f>
        <v>1020500</v>
      </c>
      <c r="F10" s="60">
        <f t="shared" si="0"/>
        <v>1120000</v>
      </c>
    </row>
    <row r="11" spans="1:6" s="66" customFormat="1" x14ac:dyDescent="0.3">
      <c r="A11" s="22" t="s">
        <v>55</v>
      </c>
      <c r="B11" s="70">
        <f t="shared" ref="B11:C11" si="1">+B12</f>
        <v>650173.88</v>
      </c>
      <c r="C11" s="60">
        <f t="shared" si="1"/>
        <v>701500</v>
      </c>
      <c r="D11" s="60">
        <f>+D12</f>
        <v>900000</v>
      </c>
      <c r="E11" s="60">
        <f t="shared" ref="E11:F11" si="2">+E12</f>
        <v>1000000</v>
      </c>
      <c r="F11" s="60">
        <f t="shared" si="2"/>
        <v>1100000</v>
      </c>
    </row>
    <row r="12" spans="1:6" x14ac:dyDescent="0.3">
      <c r="A12" s="13" t="s">
        <v>56</v>
      </c>
      <c r="B12" s="79">
        <f>650173.88</f>
        <v>650173.88</v>
      </c>
      <c r="C12" s="9">
        <v>701500</v>
      </c>
      <c r="D12" s="9">
        <v>900000</v>
      </c>
      <c r="E12" s="9">
        <v>1000000</v>
      </c>
      <c r="F12" s="9">
        <v>1100000</v>
      </c>
    </row>
    <row r="13" spans="1:6" s="66" customFormat="1" ht="26.4" x14ac:dyDescent="0.3">
      <c r="A13" s="11" t="s">
        <v>53</v>
      </c>
      <c r="B13" s="71">
        <f t="shared" ref="B13:C13" si="3">+B14</f>
        <v>2297.7600000000002</v>
      </c>
      <c r="C13" s="59">
        <f t="shared" si="3"/>
        <v>0</v>
      </c>
      <c r="D13" s="59">
        <f>+D14</f>
        <v>0</v>
      </c>
      <c r="E13" s="59">
        <f t="shared" ref="E13:F13" si="4">+E14</f>
        <v>0</v>
      </c>
      <c r="F13" s="59">
        <f t="shared" si="4"/>
        <v>0</v>
      </c>
    </row>
    <row r="14" spans="1:6" ht="26.4" x14ac:dyDescent="0.3">
      <c r="A14" s="16" t="s">
        <v>54</v>
      </c>
      <c r="B14" s="72">
        <v>2297.7600000000002</v>
      </c>
      <c r="C14" s="9">
        <v>0</v>
      </c>
      <c r="D14" s="9">
        <v>0</v>
      </c>
      <c r="E14" s="9">
        <v>0</v>
      </c>
      <c r="F14" s="9">
        <v>0</v>
      </c>
    </row>
    <row r="15" spans="1:6" s="66" customFormat="1" x14ac:dyDescent="0.3">
      <c r="A15" s="38" t="s">
        <v>51</v>
      </c>
      <c r="B15" s="71">
        <f>+B16+B17+B18</f>
        <v>29240.85</v>
      </c>
      <c r="C15" s="59">
        <f>+C16+C17+C18</f>
        <v>21000</v>
      </c>
      <c r="D15" s="59">
        <f>+D16+D17</f>
        <v>27200</v>
      </c>
      <c r="E15" s="59">
        <f t="shared" ref="E15:F15" si="5">+E16+E17</f>
        <v>20500</v>
      </c>
      <c r="F15" s="59">
        <f t="shared" si="5"/>
        <v>20000</v>
      </c>
    </row>
    <row r="16" spans="1:6" x14ac:dyDescent="0.3">
      <c r="A16" s="13" t="s">
        <v>52</v>
      </c>
      <c r="B16" s="72">
        <v>13335.32</v>
      </c>
      <c r="C16" s="9">
        <v>19200</v>
      </c>
      <c r="D16" s="9">
        <v>21100</v>
      </c>
      <c r="E16" s="9">
        <v>20000</v>
      </c>
      <c r="F16" s="10">
        <v>20000</v>
      </c>
    </row>
    <row r="17" spans="1:6" ht="28.8" x14ac:dyDescent="0.3">
      <c r="A17" s="61" t="s">
        <v>73</v>
      </c>
      <c r="B17" s="80">
        <v>4846.3599999999997</v>
      </c>
      <c r="C17" s="65">
        <v>800</v>
      </c>
      <c r="D17" s="65">
        <v>6100</v>
      </c>
      <c r="E17" s="65">
        <v>500</v>
      </c>
      <c r="F17" s="65">
        <v>0</v>
      </c>
    </row>
    <row r="18" spans="1:6" ht="28.8" x14ac:dyDescent="0.3">
      <c r="A18" s="61" t="s">
        <v>97</v>
      </c>
      <c r="B18" s="80">
        <v>11059.17</v>
      </c>
      <c r="C18" s="65">
        <v>1000</v>
      </c>
      <c r="D18" s="65">
        <v>0</v>
      </c>
      <c r="E18" s="65">
        <v>0</v>
      </c>
      <c r="F18" s="65">
        <v>0</v>
      </c>
    </row>
    <row r="19" spans="1:6" s="66" customFormat="1" x14ac:dyDescent="0.3">
      <c r="A19" s="38" t="s">
        <v>74</v>
      </c>
      <c r="B19" s="71">
        <f t="shared" ref="B19:C19" si="6">+B20</f>
        <v>22297.200000000001</v>
      </c>
      <c r="C19" s="59">
        <f t="shared" si="6"/>
        <v>26900</v>
      </c>
      <c r="D19" s="59">
        <f>+D20</f>
        <v>10200</v>
      </c>
      <c r="E19" s="59">
        <f t="shared" ref="E19:F19" si="7">+E20</f>
        <v>0</v>
      </c>
      <c r="F19" s="59">
        <f t="shared" si="7"/>
        <v>0</v>
      </c>
    </row>
    <row r="20" spans="1:6" x14ac:dyDescent="0.3">
      <c r="A20" s="64" t="s">
        <v>75</v>
      </c>
      <c r="B20" s="80">
        <v>22297.200000000001</v>
      </c>
      <c r="C20" s="65">
        <v>26900</v>
      </c>
      <c r="D20" s="65">
        <v>10200</v>
      </c>
      <c r="E20" s="65">
        <v>0</v>
      </c>
      <c r="F20" s="65">
        <v>0</v>
      </c>
    </row>
    <row r="21" spans="1:6" x14ac:dyDescent="0.3">
      <c r="A21" s="63"/>
    </row>
    <row r="23" spans="1:6" ht="15.75" customHeight="1" x14ac:dyDescent="0.3">
      <c r="A23" s="84" t="s">
        <v>49</v>
      </c>
      <c r="B23" s="84"/>
      <c r="C23" s="84"/>
      <c r="D23" s="84"/>
      <c r="E23" s="84"/>
      <c r="F23" s="84"/>
    </row>
    <row r="24" spans="1:6" ht="17.399999999999999" x14ac:dyDescent="0.3">
      <c r="A24" s="4"/>
      <c r="B24" s="4"/>
      <c r="C24" s="4"/>
      <c r="D24" s="4"/>
      <c r="E24" s="5"/>
      <c r="F24" s="5"/>
    </row>
    <row r="25" spans="1:6" ht="26.4" x14ac:dyDescent="0.3">
      <c r="A25" s="18" t="s">
        <v>50</v>
      </c>
      <c r="B25" s="17" t="s">
        <v>32</v>
      </c>
      <c r="C25" s="18" t="s">
        <v>33</v>
      </c>
      <c r="D25" s="18" t="s">
        <v>30</v>
      </c>
      <c r="E25" s="18" t="s">
        <v>24</v>
      </c>
      <c r="F25" s="18" t="s">
        <v>31</v>
      </c>
    </row>
    <row r="26" spans="1:6" x14ac:dyDescent="0.3">
      <c r="A26" s="38" t="s">
        <v>1</v>
      </c>
      <c r="B26" s="70">
        <f>+B27+B31+B35+B29</f>
        <v>690096.75</v>
      </c>
      <c r="C26" s="60">
        <f t="shared" ref="C26" si="8">+C27+C31+C35</f>
        <v>747624</v>
      </c>
      <c r="D26" s="60">
        <f>+D27+D31+D35</f>
        <v>937400</v>
      </c>
      <c r="E26" s="60">
        <f t="shared" ref="E26" si="9">+E27+E31+E35</f>
        <v>1020500</v>
      </c>
      <c r="F26" s="60">
        <f t="shared" ref="F26" si="10">+F27+F31+F35</f>
        <v>1120000</v>
      </c>
    </row>
    <row r="27" spans="1:6" ht="15.75" customHeight="1" x14ac:dyDescent="0.3">
      <c r="A27" s="22" t="s">
        <v>55</v>
      </c>
      <c r="B27" s="70">
        <f t="shared" ref="B27" si="11">+B28</f>
        <v>626367.97</v>
      </c>
      <c r="C27" s="60">
        <f t="shared" ref="C27" si="12">+C28</f>
        <v>699724</v>
      </c>
      <c r="D27" s="60">
        <f>+D28</f>
        <v>900000</v>
      </c>
      <c r="E27" s="60">
        <f t="shared" ref="E27" si="13">+E28</f>
        <v>1000000</v>
      </c>
      <c r="F27" s="60">
        <f t="shared" ref="F27" si="14">+F28</f>
        <v>1100000</v>
      </c>
    </row>
    <row r="28" spans="1:6" x14ac:dyDescent="0.3">
      <c r="A28" s="13" t="s">
        <v>56</v>
      </c>
      <c r="B28" s="79">
        <v>626367.97</v>
      </c>
      <c r="C28" s="9">
        <v>699724</v>
      </c>
      <c r="D28" s="9">
        <v>900000</v>
      </c>
      <c r="E28" s="9">
        <v>1000000</v>
      </c>
      <c r="F28" s="9">
        <v>1100000</v>
      </c>
    </row>
    <row r="29" spans="1:6" ht="26.4" x14ac:dyDescent="0.3">
      <c r="A29" s="11" t="s">
        <v>53</v>
      </c>
      <c r="B29" s="71">
        <f t="shared" ref="B29" si="15">+B30</f>
        <v>2585.77</v>
      </c>
      <c r="C29" s="59">
        <f t="shared" ref="C29" si="16">+C30</f>
        <v>0</v>
      </c>
      <c r="D29" s="59">
        <f>+D30</f>
        <v>0</v>
      </c>
      <c r="E29" s="59">
        <f t="shared" ref="E29" si="17">+E30</f>
        <v>0</v>
      </c>
      <c r="F29" s="59">
        <f t="shared" ref="F29" si="18">+F30</f>
        <v>0</v>
      </c>
    </row>
    <row r="30" spans="1:6" ht="26.4" x14ac:dyDescent="0.3">
      <c r="A30" s="16" t="s">
        <v>54</v>
      </c>
      <c r="B30" s="72">
        <v>2585.77</v>
      </c>
      <c r="C30" s="9">
        <v>0</v>
      </c>
      <c r="D30" s="9">
        <v>0</v>
      </c>
      <c r="E30" s="9">
        <v>0</v>
      </c>
      <c r="F30" s="9">
        <v>0</v>
      </c>
    </row>
    <row r="31" spans="1:6" x14ac:dyDescent="0.3">
      <c r="A31" s="38" t="s">
        <v>51</v>
      </c>
      <c r="B31" s="71">
        <f>+B32+B33+B34</f>
        <v>37026.11</v>
      </c>
      <c r="C31" s="59">
        <f>+C32+C33+C34</f>
        <v>21000</v>
      </c>
      <c r="D31" s="59">
        <f>+D32+D33</f>
        <v>27200</v>
      </c>
      <c r="E31" s="59">
        <f t="shared" ref="E31" si="19">+E32+E33</f>
        <v>20500</v>
      </c>
      <c r="F31" s="59">
        <f t="shared" ref="F31" si="20">+F32+F33</f>
        <v>20000</v>
      </c>
    </row>
    <row r="32" spans="1:6" x14ac:dyDescent="0.3">
      <c r="A32" s="13" t="s">
        <v>52</v>
      </c>
      <c r="B32" s="72">
        <v>14242.31</v>
      </c>
      <c r="C32" s="9">
        <v>19200</v>
      </c>
      <c r="D32" s="9">
        <v>21100</v>
      </c>
      <c r="E32" s="9">
        <v>20000</v>
      </c>
      <c r="F32" s="10">
        <v>20000</v>
      </c>
    </row>
    <row r="33" spans="1:6" ht="28.8" x14ac:dyDescent="0.3">
      <c r="A33" s="61" t="s">
        <v>73</v>
      </c>
      <c r="B33" s="80">
        <v>7239.84</v>
      </c>
      <c r="C33" s="65">
        <v>800</v>
      </c>
      <c r="D33" s="65">
        <v>6100</v>
      </c>
      <c r="E33" s="65">
        <v>500</v>
      </c>
      <c r="F33" s="65">
        <v>0</v>
      </c>
    </row>
    <row r="34" spans="1:6" ht="28.8" x14ac:dyDescent="0.3">
      <c r="A34" s="61" t="s">
        <v>97</v>
      </c>
      <c r="B34" s="80">
        <v>15543.96</v>
      </c>
      <c r="C34" s="65">
        <v>1000</v>
      </c>
      <c r="D34" s="65">
        <v>0</v>
      </c>
      <c r="E34" s="65">
        <v>0</v>
      </c>
      <c r="F34" s="65">
        <v>0</v>
      </c>
    </row>
    <row r="35" spans="1:6" x14ac:dyDescent="0.3">
      <c r="A35" s="38" t="s">
        <v>74</v>
      </c>
      <c r="B35" s="71">
        <f t="shared" ref="B35" si="21">+B36</f>
        <v>24116.9</v>
      </c>
      <c r="C35" s="59">
        <f t="shared" ref="C35" si="22">+C36</f>
        <v>26900</v>
      </c>
      <c r="D35" s="59">
        <f>+D36</f>
        <v>10200</v>
      </c>
      <c r="E35" s="59">
        <f t="shared" ref="E35" si="23">+E36</f>
        <v>0</v>
      </c>
      <c r="F35" s="59">
        <f t="shared" ref="F35" si="24">+F36</f>
        <v>0</v>
      </c>
    </row>
    <row r="36" spans="1:6" x14ac:dyDescent="0.3">
      <c r="A36" s="64" t="s">
        <v>75</v>
      </c>
      <c r="B36" s="80">
        <v>24116.9</v>
      </c>
      <c r="C36" s="65">
        <v>26900</v>
      </c>
      <c r="D36" s="65">
        <v>10200</v>
      </c>
      <c r="E36" s="65">
        <v>0</v>
      </c>
      <c r="F36" s="65">
        <v>0</v>
      </c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B18" sqref="B18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84" t="s">
        <v>29</v>
      </c>
      <c r="B1" s="84"/>
      <c r="C1" s="84"/>
      <c r="D1" s="84"/>
      <c r="E1" s="84"/>
      <c r="F1" s="8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84" t="s">
        <v>18</v>
      </c>
      <c r="B3" s="84"/>
      <c r="C3" s="84"/>
      <c r="D3" s="84"/>
      <c r="E3" s="85"/>
      <c r="F3" s="85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84" t="s">
        <v>4</v>
      </c>
      <c r="B5" s="86"/>
      <c r="C5" s="86"/>
      <c r="D5" s="86"/>
      <c r="E5" s="86"/>
      <c r="F5" s="86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84" t="s">
        <v>13</v>
      </c>
      <c r="B7" s="104"/>
      <c r="C7" s="104"/>
      <c r="D7" s="104"/>
      <c r="E7" s="104"/>
      <c r="F7" s="10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50</v>
      </c>
      <c r="B9" s="17" t="s">
        <v>32</v>
      </c>
      <c r="C9" s="18" t="s">
        <v>33</v>
      </c>
      <c r="D9" s="18" t="s">
        <v>30</v>
      </c>
      <c r="E9" s="18" t="s">
        <v>24</v>
      </c>
      <c r="F9" s="18" t="s">
        <v>31</v>
      </c>
    </row>
    <row r="10" spans="1:6" s="66" customFormat="1" ht="15.75" customHeight="1" x14ac:dyDescent="0.3">
      <c r="A10" s="11" t="s">
        <v>14</v>
      </c>
      <c r="B10" s="71">
        <f t="shared" ref="B10:F12" si="0">+B11</f>
        <v>690096.75</v>
      </c>
      <c r="C10" s="59">
        <f t="shared" si="0"/>
        <v>747624</v>
      </c>
      <c r="D10" s="59">
        <f t="shared" si="0"/>
        <v>937400</v>
      </c>
      <c r="E10" s="59">
        <f t="shared" si="0"/>
        <v>1020500</v>
      </c>
      <c r="F10" s="59">
        <f t="shared" si="0"/>
        <v>1120000</v>
      </c>
    </row>
    <row r="11" spans="1:6" s="66" customFormat="1" ht="15.75" customHeight="1" x14ac:dyDescent="0.3">
      <c r="A11" s="11" t="s">
        <v>76</v>
      </c>
      <c r="B11" s="71">
        <f t="shared" si="0"/>
        <v>690096.75</v>
      </c>
      <c r="C11" s="59">
        <f t="shared" si="0"/>
        <v>747624</v>
      </c>
      <c r="D11" s="59">
        <f t="shared" si="0"/>
        <v>937400</v>
      </c>
      <c r="E11" s="59">
        <f t="shared" si="0"/>
        <v>1020500</v>
      </c>
      <c r="F11" s="59">
        <f t="shared" si="0"/>
        <v>1120000</v>
      </c>
    </row>
    <row r="12" spans="1:6" x14ac:dyDescent="0.3">
      <c r="A12" s="16" t="s">
        <v>77</v>
      </c>
      <c r="B12" s="79">
        <f t="shared" si="0"/>
        <v>690096.75</v>
      </c>
      <c r="C12" s="9">
        <f t="shared" si="0"/>
        <v>747624</v>
      </c>
      <c r="D12" s="9">
        <f t="shared" si="0"/>
        <v>937400</v>
      </c>
      <c r="E12" s="9">
        <f t="shared" si="0"/>
        <v>1020500</v>
      </c>
      <c r="F12" s="9">
        <f t="shared" si="0"/>
        <v>1120000</v>
      </c>
    </row>
    <row r="13" spans="1:6" x14ac:dyDescent="0.3">
      <c r="A13" s="62" t="s">
        <v>78</v>
      </c>
      <c r="B13" s="80">
        <v>690096.75</v>
      </c>
      <c r="C13" s="65">
        <v>747624</v>
      </c>
      <c r="D13" s="65">
        <v>937400</v>
      </c>
      <c r="E13" s="65">
        <v>1020500</v>
      </c>
      <c r="F13" s="65">
        <v>1120000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workbookViewId="0">
      <selection activeCell="E18" sqref="E1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84" t="s">
        <v>29</v>
      </c>
      <c r="B1" s="84"/>
      <c r="C1" s="84"/>
      <c r="D1" s="84"/>
      <c r="E1" s="84"/>
      <c r="F1" s="84"/>
      <c r="G1" s="84"/>
      <c r="H1" s="8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84" t="s">
        <v>18</v>
      </c>
      <c r="B3" s="84"/>
      <c r="C3" s="84"/>
      <c r="D3" s="84"/>
      <c r="E3" s="84"/>
      <c r="F3" s="84"/>
      <c r="G3" s="84"/>
      <c r="H3" s="8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84" t="s">
        <v>57</v>
      </c>
      <c r="B5" s="84"/>
      <c r="C5" s="84"/>
      <c r="D5" s="84"/>
      <c r="E5" s="84"/>
      <c r="F5" s="84"/>
      <c r="G5" s="84"/>
      <c r="H5" s="8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18" t="s">
        <v>5</v>
      </c>
      <c r="B7" s="17" t="s">
        <v>6</v>
      </c>
      <c r="C7" s="17" t="s">
        <v>28</v>
      </c>
      <c r="D7" s="17" t="s">
        <v>32</v>
      </c>
      <c r="E7" s="18" t="s">
        <v>33</v>
      </c>
      <c r="F7" s="18" t="s">
        <v>30</v>
      </c>
      <c r="G7" s="18" t="s">
        <v>24</v>
      </c>
      <c r="H7" s="18" t="s">
        <v>31</v>
      </c>
    </row>
    <row r="8" spans="1:8" x14ac:dyDescent="0.3">
      <c r="A8" s="36"/>
      <c r="B8" s="37"/>
      <c r="C8" s="35" t="s">
        <v>59</v>
      </c>
      <c r="D8" s="67">
        <f>+D9</f>
        <v>0</v>
      </c>
      <c r="E8" s="67">
        <f t="shared" ref="E8:H8" si="0">+E9</f>
        <v>0</v>
      </c>
      <c r="F8" s="67">
        <f t="shared" si="0"/>
        <v>0</v>
      </c>
      <c r="G8" s="67">
        <f t="shared" si="0"/>
        <v>0</v>
      </c>
      <c r="H8" s="67">
        <f t="shared" si="0"/>
        <v>0</v>
      </c>
    </row>
    <row r="9" spans="1:8" ht="26.4" x14ac:dyDescent="0.3">
      <c r="A9" s="11">
        <v>8</v>
      </c>
      <c r="B9" s="11"/>
      <c r="C9" s="11" t="s">
        <v>15</v>
      </c>
      <c r="D9" s="8">
        <v>0</v>
      </c>
      <c r="E9" s="9">
        <v>0</v>
      </c>
      <c r="F9" s="9">
        <v>0</v>
      </c>
      <c r="G9" s="9">
        <v>0</v>
      </c>
      <c r="H9" s="9">
        <v>0</v>
      </c>
    </row>
    <row r="10" spans="1:8" s="66" customFormat="1" x14ac:dyDescent="0.3">
      <c r="A10" s="11"/>
      <c r="B10" s="11"/>
      <c r="C10" s="35" t="s">
        <v>60</v>
      </c>
      <c r="D10" s="58">
        <f>+D11</f>
        <v>0</v>
      </c>
      <c r="E10" s="58">
        <f t="shared" ref="E10:H10" si="1">+E11</f>
        <v>0</v>
      </c>
      <c r="F10" s="58">
        <f t="shared" si="1"/>
        <v>0</v>
      </c>
      <c r="G10" s="58">
        <f t="shared" si="1"/>
        <v>0</v>
      </c>
      <c r="H10" s="58">
        <f t="shared" si="1"/>
        <v>0</v>
      </c>
    </row>
    <row r="11" spans="1:8" ht="26.4" x14ac:dyDescent="0.3">
      <c r="A11" s="14">
        <v>5</v>
      </c>
      <c r="B11" s="14"/>
      <c r="C11" s="22" t="s">
        <v>16</v>
      </c>
      <c r="D11" s="8">
        <v>0</v>
      </c>
      <c r="E11" s="9">
        <v>0</v>
      </c>
      <c r="F11" s="9">
        <v>0</v>
      </c>
      <c r="G11" s="9">
        <v>0</v>
      </c>
      <c r="H11" s="9">
        <v>0</v>
      </c>
    </row>
    <row r="13" spans="1:8" x14ac:dyDescent="0.3">
      <c r="D13" s="68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"/>
  <sheetViews>
    <sheetView workbookViewId="0">
      <selection activeCell="B14" sqref="B14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84" t="s">
        <v>29</v>
      </c>
      <c r="B1" s="84"/>
      <c r="C1" s="84"/>
      <c r="D1" s="84"/>
      <c r="E1" s="84"/>
      <c r="F1" s="8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84" t="s">
        <v>18</v>
      </c>
      <c r="B3" s="84"/>
      <c r="C3" s="84"/>
      <c r="D3" s="84"/>
      <c r="E3" s="84"/>
      <c r="F3" s="84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84" t="s">
        <v>58</v>
      </c>
      <c r="B5" s="84"/>
      <c r="C5" s="84"/>
      <c r="D5" s="84"/>
      <c r="E5" s="84"/>
      <c r="F5" s="84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7" t="s">
        <v>50</v>
      </c>
      <c r="B7" s="17" t="s">
        <v>32</v>
      </c>
      <c r="C7" s="18" t="s">
        <v>33</v>
      </c>
      <c r="D7" s="18" t="s">
        <v>30</v>
      </c>
      <c r="E7" s="18" t="s">
        <v>24</v>
      </c>
      <c r="F7" s="18" t="s">
        <v>31</v>
      </c>
    </row>
    <row r="8" spans="1:6" s="66" customFormat="1" x14ac:dyDescent="0.3">
      <c r="A8" s="11" t="s">
        <v>59</v>
      </c>
      <c r="B8" s="58">
        <v>0</v>
      </c>
      <c r="C8" s="59">
        <v>0</v>
      </c>
      <c r="D8" s="59">
        <v>0</v>
      </c>
      <c r="E8" s="59">
        <v>0</v>
      </c>
      <c r="F8" s="59">
        <v>0</v>
      </c>
    </row>
    <row r="9" spans="1:6" s="66" customFormat="1" x14ac:dyDescent="0.3">
      <c r="A9" s="11" t="s">
        <v>60</v>
      </c>
      <c r="B9" s="58">
        <v>0</v>
      </c>
      <c r="C9" s="59">
        <v>0</v>
      </c>
      <c r="D9" s="59">
        <v>0</v>
      </c>
      <c r="E9" s="59">
        <v>0</v>
      </c>
      <c r="F9" s="5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5"/>
  <sheetViews>
    <sheetView zoomScale="101"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  <col min="11" max="11" width="13.88671875" customWidth="1"/>
  </cols>
  <sheetData>
    <row r="1" spans="1:11" ht="42" customHeight="1" x14ac:dyDescent="0.3">
      <c r="A1" s="84" t="s">
        <v>29</v>
      </c>
      <c r="B1" s="84"/>
      <c r="C1" s="84"/>
      <c r="D1" s="84"/>
      <c r="E1" s="84"/>
      <c r="F1" s="84"/>
      <c r="G1" s="84"/>
      <c r="H1" s="84"/>
      <c r="I1" s="84"/>
    </row>
    <row r="2" spans="1:11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3">
      <c r="A3" s="84" t="s">
        <v>17</v>
      </c>
      <c r="B3" s="86"/>
      <c r="C3" s="86"/>
      <c r="D3" s="86"/>
      <c r="E3" s="86"/>
      <c r="F3" s="86"/>
      <c r="G3" s="86"/>
      <c r="H3" s="86"/>
      <c r="I3" s="86"/>
    </row>
    <row r="4" spans="1:11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1" ht="26.4" x14ac:dyDescent="0.3">
      <c r="A5" s="117" t="s">
        <v>19</v>
      </c>
      <c r="B5" s="118"/>
      <c r="C5" s="119"/>
      <c r="D5" s="17" t="s">
        <v>20</v>
      </c>
      <c r="E5" s="17" t="s">
        <v>32</v>
      </c>
      <c r="F5" s="18" t="s">
        <v>33</v>
      </c>
      <c r="G5" s="18" t="s">
        <v>30</v>
      </c>
      <c r="H5" s="18" t="s">
        <v>24</v>
      </c>
      <c r="I5" s="18" t="s">
        <v>31</v>
      </c>
    </row>
    <row r="6" spans="1:11" s="66" customFormat="1" ht="26.4" x14ac:dyDescent="0.3">
      <c r="A6" s="114" t="s">
        <v>79</v>
      </c>
      <c r="B6" s="115"/>
      <c r="C6" s="116"/>
      <c r="D6" s="25" t="s">
        <v>80</v>
      </c>
      <c r="E6" s="71">
        <f>+E7+E37+E41</f>
        <v>690096.75000000012</v>
      </c>
      <c r="F6" s="59">
        <f>+F7+F37+F41</f>
        <v>747624</v>
      </c>
      <c r="G6" s="59">
        <f>+G7+G37</f>
        <v>937400</v>
      </c>
      <c r="H6" s="59">
        <f>+H7+H37</f>
        <v>1020500</v>
      </c>
      <c r="I6" s="59">
        <f>+I7+I37</f>
        <v>1120000</v>
      </c>
      <c r="K6" s="81"/>
    </row>
    <row r="7" spans="1:11" s="66" customFormat="1" ht="26.4" x14ac:dyDescent="0.3">
      <c r="A7" s="114" t="s">
        <v>81</v>
      </c>
      <c r="B7" s="115"/>
      <c r="C7" s="116"/>
      <c r="D7" s="25" t="s">
        <v>82</v>
      </c>
      <c r="E7" s="73">
        <f>+E8+E16+E24+E30+E19</f>
        <v>651792.39000000013</v>
      </c>
      <c r="F7" s="58">
        <f>+F8+F16+F24+F30+F19</f>
        <v>712124</v>
      </c>
      <c r="G7" s="59">
        <f>+G8+G16+G19+G24+G30</f>
        <v>887400</v>
      </c>
      <c r="H7" s="59">
        <f>+H8+H16+H19+H24+H30</f>
        <v>970500</v>
      </c>
      <c r="I7" s="59">
        <f>+I8+I16+I19+I24+I30</f>
        <v>1070000</v>
      </c>
      <c r="K7" s="81"/>
    </row>
    <row r="8" spans="1:11" s="66" customFormat="1" ht="14.4" customHeight="1" x14ac:dyDescent="0.3">
      <c r="A8" s="105" t="s">
        <v>83</v>
      </c>
      <c r="B8" s="106"/>
      <c r="C8" s="107"/>
      <c r="D8" s="69" t="s">
        <v>84</v>
      </c>
      <c r="E8" s="73">
        <f>+E9+E14</f>
        <v>603607.57000000007</v>
      </c>
      <c r="F8" s="58">
        <f>+F9+F14</f>
        <v>665224</v>
      </c>
      <c r="G8" s="59">
        <f>+G9+G14</f>
        <v>850000</v>
      </c>
      <c r="H8" s="59">
        <f>+H9+H14</f>
        <v>950000</v>
      </c>
      <c r="I8" s="59">
        <f t="shared" ref="I8" si="0">+I9+I14</f>
        <v>1050000</v>
      </c>
      <c r="K8" s="81"/>
    </row>
    <row r="9" spans="1:11" x14ac:dyDescent="0.3">
      <c r="A9" s="108">
        <v>3</v>
      </c>
      <c r="B9" s="109"/>
      <c r="C9" s="110"/>
      <c r="D9" s="24" t="s">
        <v>10</v>
      </c>
      <c r="E9" s="72">
        <f>+E10+E11+E12+E13</f>
        <v>603607.57000000007</v>
      </c>
      <c r="F9" s="8">
        <f>+F10+F11+F12+F13</f>
        <v>665224</v>
      </c>
      <c r="G9" s="9">
        <f>+G10+G11+G12</f>
        <v>841000</v>
      </c>
      <c r="H9" s="9">
        <f>+H10+H11+H12</f>
        <v>941000</v>
      </c>
      <c r="I9" s="9">
        <f>+I10+I11+I12</f>
        <v>1006000</v>
      </c>
    </row>
    <row r="10" spans="1:11" x14ac:dyDescent="0.3">
      <c r="A10" s="111">
        <v>31</v>
      </c>
      <c r="B10" s="112"/>
      <c r="C10" s="113"/>
      <c r="D10" s="24" t="s">
        <v>11</v>
      </c>
      <c r="E10" s="72">
        <v>381811.33</v>
      </c>
      <c r="F10" s="9">
        <v>427300</v>
      </c>
      <c r="G10" s="9">
        <v>566300</v>
      </c>
      <c r="H10" s="9">
        <v>626700</v>
      </c>
      <c r="I10" s="10">
        <v>684900</v>
      </c>
    </row>
    <row r="11" spans="1:11" x14ac:dyDescent="0.3">
      <c r="A11" s="111">
        <v>32</v>
      </c>
      <c r="B11" s="112"/>
      <c r="C11" s="113"/>
      <c r="D11" s="24" t="s">
        <v>21</v>
      </c>
      <c r="E11" s="72">
        <v>221265.35</v>
      </c>
      <c r="F11" s="9">
        <v>237424</v>
      </c>
      <c r="G11" s="9">
        <v>274200</v>
      </c>
      <c r="H11" s="9">
        <v>313800</v>
      </c>
      <c r="I11" s="10">
        <v>320600</v>
      </c>
    </row>
    <row r="12" spans="1:11" x14ac:dyDescent="0.3">
      <c r="A12" s="111">
        <v>34</v>
      </c>
      <c r="B12" s="112"/>
      <c r="C12" s="113"/>
      <c r="D12" s="24" t="s">
        <v>95</v>
      </c>
      <c r="E12" s="72">
        <v>398.17</v>
      </c>
      <c r="F12" s="9">
        <v>500</v>
      </c>
      <c r="G12" s="9">
        <v>500</v>
      </c>
      <c r="H12" s="9">
        <v>500</v>
      </c>
      <c r="I12" s="10">
        <v>500</v>
      </c>
    </row>
    <row r="13" spans="1:11" ht="39.6" x14ac:dyDescent="0.3">
      <c r="A13" s="111">
        <v>37</v>
      </c>
      <c r="B13" s="112"/>
      <c r="C13" s="113"/>
      <c r="D13" s="74" t="s">
        <v>96</v>
      </c>
      <c r="E13" s="72">
        <v>132.72</v>
      </c>
      <c r="F13" s="9">
        <v>0</v>
      </c>
      <c r="G13" s="9">
        <v>0</v>
      </c>
      <c r="H13" s="9">
        <v>0</v>
      </c>
      <c r="I13" s="10">
        <v>0</v>
      </c>
    </row>
    <row r="14" spans="1:11" ht="26.4" x14ac:dyDescent="0.3">
      <c r="A14" s="108">
        <v>4</v>
      </c>
      <c r="B14" s="109"/>
      <c r="C14" s="110"/>
      <c r="D14" s="24" t="s">
        <v>12</v>
      </c>
      <c r="E14" s="79">
        <f t="shared" ref="E14" si="1">+E15</f>
        <v>0</v>
      </c>
      <c r="F14" s="9">
        <f t="shared" ref="F14" si="2">+F15</f>
        <v>0</v>
      </c>
      <c r="G14" s="9">
        <f>+G15</f>
        <v>9000</v>
      </c>
      <c r="H14" s="9">
        <f t="shared" ref="H14:I14" si="3">+H15</f>
        <v>9000</v>
      </c>
      <c r="I14" s="9">
        <f t="shared" si="3"/>
        <v>44000</v>
      </c>
    </row>
    <row r="15" spans="1:11" ht="26.4" x14ac:dyDescent="0.3">
      <c r="A15" s="111">
        <v>42</v>
      </c>
      <c r="B15" s="112"/>
      <c r="C15" s="113"/>
      <c r="D15" s="24" t="s">
        <v>27</v>
      </c>
      <c r="E15" s="72">
        <v>0</v>
      </c>
      <c r="F15" s="9">
        <v>0</v>
      </c>
      <c r="G15" s="9">
        <v>9000</v>
      </c>
      <c r="H15" s="9">
        <v>9000</v>
      </c>
      <c r="I15" s="10">
        <v>44000</v>
      </c>
    </row>
    <row r="16" spans="1:11" s="66" customFormat="1" x14ac:dyDescent="0.3">
      <c r="A16" s="105" t="s">
        <v>85</v>
      </c>
      <c r="B16" s="106"/>
      <c r="C16" s="107"/>
      <c r="D16" s="69" t="s">
        <v>86</v>
      </c>
      <c r="E16" s="73">
        <f t="shared" ref="E16:G17" si="4">+E17</f>
        <v>2585.77</v>
      </c>
      <c r="F16" s="58">
        <f t="shared" si="4"/>
        <v>0</v>
      </c>
      <c r="G16" s="59">
        <f t="shared" si="4"/>
        <v>0</v>
      </c>
      <c r="H16" s="59">
        <f t="shared" ref="H16:I17" si="5">+H17</f>
        <v>0</v>
      </c>
      <c r="I16" s="59">
        <f t="shared" si="5"/>
        <v>0</v>
      </c>
    </row>
    <row r="17" spans="1:9" x14ac:dyDescent="0.3">
      <c r="A17" s="108">
        <v>3</v>
      </c>
      <c r="B17" s="109"/>
      <c r="C17" s="110"/>
      <c r="D17" s="24" t="s">
        <v>10</v>
      </c>
      <c r="E17" s="72">
        <f t="shared" si="4"/>
        <v>2585.77</v>
      </c>
      <c r="F17" s="8">
        <f t="shared" si="4"/>
        <v>0</v>
      </c>
      <c r="G17" s="9">
        <f t="shared" si="4"/>
        <v>0</v>
      </c>
      <c r="H17" s="9">
        <f t="shared" si="5"/>
        <v>0</v>
      </c>
      <c r="I17" s="9">
        <f t="shared" si="5"/>
        <v>0</v>
      </c>
    </row>
    <row r="18" spans="1:9" x14ac:dyDescent="0.3">
      <c r="A18" s="111">
        <v>32</v>
      </c>
      <c r="B18" s="112"/>
      <c r="C18" s="113"/>
      <c r="D18" s="24" t="s">
        <v>21</v>
      </c>
      <c r="E18" s="72">
        <v>2585.77</v>
      </c>
      <c r="F18" s="9">
        <v>0</v>
      </c>
      <c r="G18" s="9">
        <v>0</v>
      </c>
      <c r="H18" s="9">
        <v>0</v>
      </c>
      <c r="I18" s="9">
        <v>0</v>
      </c>
    </row>
    <row r="19" spans="1:9" s="66" customFormat="1" x14ac:dyDescent="0.3">
      <c r="A19" s="105" t="s">
        <v>87</v>
      </c>
      <c r="B19" s="106"/>
      <c r="C19" s="107"/>
      <c r="D19" s="69" t="s">
        <v>88</v>
      </c>
      <c r="E19" s="73">
        <f>+E20+E22</f>
        <v>14242.31</v>
      </c>
      <c r="F19" s="58">
        <f>+F20+F22</f>
        <v>19200</v>
      </c>
      <c r="G19" s="59">
        <f>+G20+G22</f>
        <v>21100</v>
      </c>
      <c r="H19" s="59">
        <f t="shared" ref="H19:I19" si="6">+H20+H22</f>
        <v>20000</v>
      </c>
      <c r="I19" s="59">
        <f t="shared" si="6"/>
        <v>20000</v>
      </c>
    </row>
    <row r="20" spans="1:9" x14ac:dyDescent="0.3">
      <c r="A20" s="108">
        <v>3</v>
      </c>
      <c r="B20" s="109"/>
      <c r="C20" s="110"/>
      <c r="D20" s="24" t="s">
        <v>10</v>
      </c>
      <c r="E20" s="72">
        <f>+E21</f>
        <v>14242.31</v>
      </c>
      <c r="F20" s="8">
        <f>+F21</f>
        <v>15000</v>
      </c>
      <c r="G20" s="9">
        <f>+G21</f>
        <v>16900</v>
      </c>
      <c r="H20" s="9">
        <v>15800</v>
      </c>
      <c r="I20" s="9">
        <v>15800</v>
      </c>
    </row>
    <row r="21" spans="1:9" x14ac:dyDescent="0.3">
      <c r="A21" s="111">
        <v>32</v>
      </c>
      <c r="B21" s="112"/>
      <c r="C21" s="113"/>
      <c r="D21" s="24" t="s">
        <v>21</v>
      </c>
      <c r="E21" s="72">
        <v>14242.31</v>
      </c>
      <c r="F21" s="9">
        <v>15000</v>
      </c>
      <c r="G21" s="9">
        <v>16900</v>
      </c>
      <c r="H21" s="9">
        <v>16900</v>
      </c>
      <c r="I21" s="9">
        <v>16900</v>
      </c>
    </row>
    <row r="22" spans="1:9" ht="26.4" x14ac:dyDescent="0.3">
      <c r="A22" s="108">
        <v>4</v>
      </c>
      <c r="B22" s="109"/>
      <c r="C22" s="110"/>
      <c r="D22" s="24" t="s">
        <v>12</v>
      </c>
      <c r="E22" s="72">
        <f>+E23</f>
        <v>0</v>
      </c>
      <c r="F22" s="8">
        <f>+F23</f>
        <v>4200</v>
      </c>
      <c r="G22" s="9">
        <f>+G23</f>
        <v>4200</v>
      </c>
      <c r="H22" s="9">
        <f t="shared" ref="H22:I22" si="7">+H23</f>
        <v>4200</v>
      </c>
      <c r="I22" s="9">
        <f t="shared" si="7"/>
        <v>4200</v>
      </c>
    </row>
    <row r="23" spans="1:9" ht="26.4" x14ac:dyDescent="0.3">
      <c r="A23" s="111">
        <v>42</v>
      </c>
      <c r="B23" s="112"/>
      <c r="C23" s="113"/>
      <c r="D23" s="24" t="s">
        <v>27</v>
      </c>
      <c r="E23" s="72">
        <v>0</v>
      </c>
      <c r="F23" s="9">
        <v>4200</v>
      </c>
      <c r="G23" s="9">
        <v>4200</v>
      </c>
      <c r="H23" s="9">
        <v>4200</v>
      </c>
      <c r="I23" s="9">
        <v>4200</v>
      </c>
    </row>
    <row r="24" spans="1:9" s="66" customFormat="1" ht="26.4" x14ac:dyDescent="0.3">
      <c r="A24" s="105" t="s">
        <v>89</v>
      </c>
      <c r="B24" s="106"/>
      <c r="C24" s="107"/>
      <c r="D24" s="69" t="s">
        <v>90</v>
      </c>
      <c r="E24" s="71">
        <f>+E25+E28</f>
        <v>7239.84</v>
      </c>
      <c r="F24" s="59">
        <f>+F25+F28</f>
        <v>800</v>
      </c>
      <c r="G24" s="59">
        <f>+G25+G28</f>
        <v>6100</v>
      </c>
      <c r="H24" s="59">
        <f>+H25+H28</f>
        <v>500</v>
      </c>
      <c r="I24" s="59">
        <f>+I25+I28</f>
        <v>0</v>
      </c>
    </row>
    <row r="25" spans="1:9" x14ac:dyDescent="0.3">
      <c r="A25" s="108">
        <v>3</v>
      </c>
      <c r="B25" s="109"/>
      <c r="C25" s="110"/>
      <c r="D25" s="24" t="s">
        <v>10</v>
      </c>
      <c r="E25" s="79">
        <f>+E26+E27</f>
        <v>6403.24</v>
      </c>
      <c r="F25" s="9">
        <f t="shared" ref="F25" si="8">+F26</f>
        <v>800</v>
      </c>
      <c r="G25" s="9">
        <f>+G26</f>
        <v>6100</v>
      </c>
      <c r="H25" s="9">
        <f t="shared" ref="H25:I25" si="9">+H26</f>
        <v>500</v>
      </c>
      <c r="I25" s="9">
        <f t="shared" si="9"/>
        <v>0</v>
      </c>
    </row>
    <row r="26" spans="1:9" x14ac:dyDescent="0.3">
      <c r="A26" s="111">
        <v>32</v>
      </c>
      <c r="B26" s="112"/>
      <c r="C26" s="113"/>
      <c r="D26" s="24" t="s">
        <v>21</v>
      </c>
      <c r="E26" s="72">
        <v>6278.01</v>
      </c>
      <c r="F26" s="9">
        <v>800</v>
      </c>
      <c r="G26" s="9">
        <v>6100</v>
      </c>
      <c r="H26" s="9">
        <v>500</v>
      </c>
      <c r="I26" s="10">
        <v>0</v>
      </c>
    </row>
    <row r="27" spans="1:9" x14ac:dyDescent="0.3">
      <c r="A27" s="111">
        <v>34</v>
      </c>
      <c r="B27" s="112"/>
      <c r="C27" s="113"/>
      <c r="D27" s="24" t="s">
        <v>95</v>
      </c>
      <c r="E27" s="72">
        <v>125.23</v>
      </c>
      <c r="F27" s="9">
        <v>0</v>
      </c>
      <c r="G27" s="9">
        <v>0</v>
      </c>
      <c r="H27" s="9">
        <v>0</v>
      </c>
      <c r="I27" s="10">
        <v>0</v>
      </c>
    </row>
    <row r="28" spans="1:9" ht="26.4" x14ac:dyDescent="0.3">
      <c r="A28" s="108">
        <v>4</v>
      </c>
      <c r="B28" s="109"/>
      <c r="C28" s="110"/>
      <c r="D28" s="24" t="s">
        <v>12</v>
      </c>
      <c r="E28" s="79">
        <f t="shared" ref="E28:F28" si="10">+E29</f>
        <v>836.6</v>
      </c>
      <c r="F28" s="9">
        <f t="shared" si="10"/>
        <v>0</v>
      </c>
      <c r="G28" s="9">
        <f>+G29</f>
        <v>0</v>
      </c>
      <c r="H28" s="9">
        <f t="shared" ref="H28:I28" si="11">+H29</f>
        <v>0</v>
      </c>
      <c r="I28" s="9">
        <f t="shared" si="11"/>
        <v>0</v>
      </c>
    </row>
    <row r="29" spans="1:9" ht="26.4" x14ac:dyDescent="0.3">
      <c r="A29" s="111">
        <v>42</v>
      </c>
      <c r="B29" s="112"/>
      <c r="C29" s="113"/>
      <c r="D29" s="24" t="s">
        <v>27</v>
      </c>
      <c r="E29" s="72">
        <v>836.6</v>
      </c>
      <c r="F29" s="9">
        <v>0</v>
      </c>
      <c r="G29" s="9">
        <v>0</v>
      </c>
      <c r="H29" s="9">
        <v>0</v>
      </c>
      <c r="I29" s="10">
        <v>0</v>
      </c>
    </row>
    <row r="30" spans="1:9" s="66" customFormat="1" x14ac:dyDescent="0.3">
      <c r="A30" s="105" t="s">
        <v>91</v>
      </c>
      <c r="B30" s="106"/>
      <c r="C30" s="107"/>
      <c r="D30" s="69" t="s">
        <v>92</v>
      </c>
      <c r="E30" s="71">
        <f>+E31+E35</f>
        <v>24116.9</v>
      </c>
      <c r="F30" s="59">
        <f t="shared" ref="F30" si="12">+F31+F35</f>
        <v>26900</v>
      </c>
      <c r="G30" s="59">
        <f>+G31+G35</f>
        <v>10200</v>
      </c>
      <c r="H30" s="59">
        <f t="shared" ref="H30:I30" si="13">+H31+H35</f>
        <v>0</v>
      </c>
      <c r="I30" s="59">
        <f t="shared" si="13"/>
        <v>0</v>
      </c>
    </row>
    <row r="31" spans="1:9" x14ac:dyDescent="0.3">
      <c r="A31" s="108">
        <v>3</v>
      </c>
      <c r="B31" s="109"/>
      <c r="C31" s="110"/>
      <c r="D31" s="24" t="s">
        <v>10</v>
      </c>
      <c r="E31" s="72">
        <f>+E32+E33+E34</f>
        <v>22087.7</v>
      </c>
      <c r="F31" s="8">
        <f>+F32+F33+F34</f>
        <v>26900</v>
      </c>
      <c r="G31" s="9">
        <f>+G32+G33</f>
        <v>10200</v>
      </c>
      <c r="H31" s="9">
        <f t="shared" ref="H31:I31" si="14">+H32+H33</f>
        <v>0</v>
      </c>
      <c r="I31" s="9">
        <f t="shared" si="14"/>
        <v>0</v>
      </c>
    </row>
    <row r="32" spans="1:9" x14ac:dyDescent="0.3">
      <c r="A32" s="111">
        <v>31</v>
      </c>
      <c r="B32" s="112"/>
      <c r="C32" s="113"/>
      <c r="D32" s="24" t="s">
        <v>11</v>
      </c>
      <c r="E32" s="72">
        <v>7911.25</v>
      </c>
      <c r="F32" s="9">
        <v>22500</v>
      </c>
      <c r="G32" s="9">
        <v>9400</v>
      </c>
      <c r="H32" s="9">
        <v>0</v>
      </c>
      <c r="I32" s="10">
        <v>0</v>
      </c>
    </row>
    <row r="33" spans="1:9" x14ac:dyDescent="0.3">
      <c r="A33" s="111">
        <v>32</v>
      </c>
      <c r="B33" s="112"/>
      <c r="C33" s="113"/>
      <c r="D33" s="24" t="s">
        <v>21</v>
      </c>
      <c r="E33" s="72">
        <v>14116.26</v>
      </c>
      <c r="F33" s="9">
        <v>4400</v>
      </c>
      <c r="G33" s="9">
        <v>800</v>
      </c>
      <c r="H33" s="9">
        <v>0</v>
      </c>
      <c r="I33" s="10">
        <v>0</v>
      </c>
    </row>
    <row r="34" spans="1:9" x14ac:dyDescent="0.3">
      <c r="A34" s="111">
        <v>34</v>
      </c>
      <c r="B34" s="112"/>
      <c r="C34" s="113"/>
      <c r="D34" s="24" t="s">
        <v>95</v>
      </c>
      <c r="E34" s="72">
        <v>60.19</v>
      </c>
      <c r="F34" s="9">
        <v>0</v>
      </c>
      <c r="G34" s="9">
        <v>0</v>
      </c>
      <c r="H34" s="9">
        <v>0</v>
      </c>
      <c r="I34" s="10">
        <v>0</v>
      </c>
    </row>
    <row r="35" spans="1:9" ht="26.4" x14ac:dyDescent="0.3">
      <c r="A35" s="108">
        <v>4</v>
      </c>
      <c r="B35" s="109"/>
      <c r="C35" s="110"/>
      <c r="D35" s="24" t="s">
        <v>12</v>
      </c>
      <c r="E35" s="79">
        <f t="shared" ref="E35:F35" si="15">+E36</f>
        <v>2029.2</v>
      </c>
      <c r="F35" s="9">
        <f t="shared" si="15"/>
        <v>0</v>
      </c>
      <c r="G35" s="9">
        <f>+G36</f>
        <v>0</v>
      </c>
      <c r="H35" s="9">
        <f t="shared" ref="H35:I35" si="16">+H36</f>
        <v>0</v>
      </c>
      <c r="I35" s="9">
        <f t="shared" si="16"/>
        <v>0</v>
      </c>
    </row>
    <row r="36" spans="1:9" ht="26.4" x14ac:dyDescent="0.3">
      <c r="A36" s="111">
        <v>42</v>
      </c>
      <c r="B36" s="112"/>
      <c r="C36" s="113"/>
      <c r="D36" s="24" t="s">
        <v>27</v>
      </c>
      <c r="E36" s="79">
        <v>2029.2</v>
      </c>
      <c r="F36" s="9">
        <v>0</v>
      </c>
      <c r="G36" s="9">
        <v>0</v>
      </c>
      <c r="H36" s="9">
        <v>0</v>
      </c>
      <c r="I36" s="9">
        <v>0</v>
      </c>
    </row>
    <row r="37" spans="1:9" s="66" customFormat="1" ht="24.6" customHeight="1" x14ac:dyDescent="0.3">
      <c r="A37" s="114" t="s">
        <v>93</v>
      </c>
      <c r="B37" s="115"/>
      <c r="C37" s="116"/>
      <c r="D37" s="25" t="s">
        <v>94</v>
      </c>
      <c r="E37" s="73">
        <f t="shared" ref="E37:G39" si="17">+E38</f>
        <v>22760.400000000001</v>
      </c>
      <c r="F37" s="58">
        <f t="shared" si="17"/>
        <v>34500</v>
      </c>
      <c r="G37" s="59">
        <f t="shared" si="17"/>
        <v>50000</v>
      </c>
      <c r="H37" s="59">
        <f t="shared" ref="H37:I39" si="18">+H38</f>
        <v>50000</v>
      </c>
      <c r="I37" s="59">
        <f t="shared" si="18"/>
        <v>50000</v>
      </c>
    </row>
    <row r="38" spans="1:9" s="66" customFormat="1" ht="15" customHeight="1" x14ac:dyDescent="0.3">
      <c r="A38" s="105" t="s">
        <v>83</v>
      </c>
      <c r="B38" s="106"/>
      <c r="C38" s="107"/>
      <c r="D38" s="69" t="s">
        <v>84</v>
      </c>
      <c r="E38" s="73">
        <f t="shared" si="17"/>
        <v>22760.400000000001</v>
      </c>
      <c r="F38" s="58">
        <f t="shared" si="17"/>
        <v>34500</v>
      </c>
      <c r="G38" s="59">
        <f t="shared" si="17"/>
        <v>50000</v>
      </c>
      <c r="H38" s="59">
        <f t="shared" si="18"/>
        <v>50000</v>
      </c>
      <c r="I38" s="59">
        <f t="shared" si="18"/>
        <v>50000</v>
      </c>
    </row>
    <row r="39" spans="1:9" x14ac:dyDescent="0.3">
      <c r="A39" s="108">
        <v>3</v>
      </c>
      <c r="B39" s="109"/>
      <c r="C39" s="110"/>
      <c r="D39" s="24" t="s">
        <v>10</v>
      </c>
      <c r="E39" s="72">
        <f t="shared" si="17"/>
        <v>22760.400000000001</v>
      </c>
      <c r="F39" s="8">
        <f t="shared" si="17"/>
        <v>34500</v>
      </c>
      <c r="G39" s="9">
        <f t="shared" si="17"/>
        <v>50000</v>
      </c>
      <c r="H39" s="9">
        <f t="shared" si="18"/>
        <v>50000</v>
      </c>
      <c r="I39" s="9">
        <f t="shared" si="18"/>
        <v>50000</v>
      </c>
    </row>
    <row r="40" spans="1:9" x14ac:dyDescent="0.3">
      <c r="A40" s="111">
        <v>32</v>
      </c>
      <c r="B40" s="112"/>
      <c r="C40" s="113"/>
      <c r="D40" s="24" t="s">
        <v>21</v>
      </c>
      <c r="E40" s="72">
        <v>22760.400000000001</v>
      </c>
      <c r="F40" s="9">
        <v>34500</v>
      </c>
      <c r="G40" s="9">
        <v>50000</v>
      </c>
      <c r="H40" s="9">
        <v>50000</v>
      </c>
      <c r="I40" s="9">
        <v>50000</v>
      </c>
    </row>
    <row r="41" spans="1:9" x14ac:dyDescent="0.3">
      <c r="A41" s="114" t="s">
        <v>100</v>
      </c>
      <c r="B41" s="115"/>
      <c r="C41" s="116"/>
      <c r="D41" s="25" t="s">
        <v>101</v>
      </c>
      <c r="E41" s="73">
        <f>+E42</f>
        <v>15543.96</v>
      </c>
      <c r="F41" s="58">
        <f t="shared" ref="F41:I41" si="19">+F42</f>
        <v>1000</v>
      </c>
      <c r="G41" s="58">
        <f t="shared" si="19"/>
        <v>0</v>
      </c>
      <c r="H41" s="58">
        <f t="shared" si="19"/>
        <v>0</v>
      </c>
      <c r="I41" s="58">
        <f t="shared" si="19"/>
        <v>0</v>
      </c>
    </row>
    <row r="42" spans="1:9" s="66" customFormat="1" ht="27.6" customHeight="1" x14ac:dyDescent="0.3">
      <c r="A42" s="105" t="s">
        <v>98</v>
      </c>
      <c r="B42" s="106"/>
      <c r="C42" s="107"/>
      <c r="D42" s="25" t="s">
        <v>99</v>
      </c>
      <c r="E42" s="73">
        <f>+E43</f>
        <v>15543.96</v>
      </c>
      <c r="F42" s="59">
        <f>+F43+F44+F45</f>
        <v>1000</v>
      </c>
      <c r="G42" s="59">
        <f t="shared" ref="G42:I42" si="20">+G43+G44+G45</f>
        <v>0</v>
      </c>
      <c r="H42" s="59">
        <f t="shared" si="20"/>
        <v>0</v>
      </c>
      <c r="I42" s="59">
        <f t="shared" si="20"/>
        <v>0</v>
      </c>
    </row>
    <row r="43" spans="1:9" ht="14.4" customHeight="1" x14ac:dyDescent="0.3">
      <c r="A43" s="108">
        <v>3</v>
      </c>
      <c r="B43" s="109"/>
      <c r="C43" s="110"/>
      <c r="D43" s="24" t="s">
        <v>10</v>
      </c>
      <c r="E43" s="72">
        <f>+E44+E45</f>
        <v>15543.96</v>
      </c>
      <c r="F43" s="9">
        <v>0</v>
      </c>
      <c r="G43" s="9">
        <v>0</v>
      </c>
      <c r="H43" s="9">
        <v>0</v>
      </c>
      <c r="I43" s="9">
        <v>0</v>
      </c>
    </row>
    <row r="44" spans="1:9" ht="14.4" customHeight="1" x14ac:dyDescent="0.3">
      <c r="A44" s="111">
        <v>31</v>
      </c>
      <c r="B44" s="112"/>
      <c r="C44" s="113"/>
      <c r="D44" s="24" t="s">
        <v>11</v>
      </c>
      <c r="E44" s="72">
        <v>8017.71</v>
      </c>
      <c r="F44" s="9">
        <v>0</v>
      </c>
      <c r="G44" s="9">
        <v>0</v>
      </c>
      <c r="H44" s="9">
        <v>0</v>
      </c>
      <c r="I44" s="9">
        <v>0</v>
      </c>
    </row>
    <row r="45" spans="1:9" x14ac:dyDescent="0.3">
      <c r="A45" s="111">
        <v>32</v>
      </c>
      <c r="B45" s="112"/>
      <c r="C45" s="113"/>
      <c r="D45" s="24" t="s">
        <v>21</v>
      </c>
      <c r="E45" s="72">
        <v>7526.25</v>
      </c>
      <c r="F45" s="9">
        <v>1000</v>
      </c>
      <c r="G45" s="9">
        <v>0</v>
      </c>
      <c r="H45" s="9">
        <v>0</v>
      </c>
      <c r="I45" s="9">
        <v>0</v>
      </c>
    </row>
  </sheetData>
  <mergeCells count="43">
    <mergeCell ref="A12:C12"/>
    <mergeCell ref="A13:C13"/>
    <mergeCell ref="A27:C27"/>
    <mergeCell ref="A34:C34"/>
    <mergeCell ref="A14:C14"/>
    <mergeCell ref="A15:C15"/>
    <mergeCell ref="A26:C26"/>
    <mergeCell ref="A28:C28"/>
    <mergeCell ref="A29:C29"/>
    <mergeCell ref="A30:C30"/>
    <mergeCell ref="A31:C31"/>
    <mergeCell ref="A42:C42"/>
    <mergeCell ref="A43:C43"/>
    <mergeCell ref="A45:C45"/>
    <mergeCell ref="A32:C32"/>
    <mergeCell ref="A33:C33"/>
    <mergeCell ref="A35:C35"/>
    <mergeCell ref="A36:C36"/>
    <mergeCell ref="A44:C44"/>
    <mergeCell ref="A38:C38"/>
    <mergeCell ref="A39:C39"/>
    <mergeCell ref="A41:C41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40:C40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7:C37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Dalibor Stanić</cp:lastModifiedBy>
  <cp:lastPrinted>2023-09-07T12:06:01Z</cp:lastPrinted>
  <dcterms:created xsi:type="dcterms:W3CDTF">2022-08-12T12:51:27Z</dcterms:created>
  <dcterms:modified xsi:type="dcterms:W3CDTF">2023-11-02T21:34:32Z</dcterms:modified>
</cp:coreProperties>
</file>